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pivotTables/pivotTable5.xml" ContentType="application/vnd.openxmlformats-officedocument.spreadsheetml.pivot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vin\Dropbox (Practico)\Excel Bill Prep Manual\New Bill Format\Template J-Code Bill\"/>
    </mc:Choice>
  </mc:AlternateContent>
  <bookViews>
    <workbookView xWindow="0" yWindow="0" windowWidth="20490" windowHeight="7760" tabRatio="906" firstSheet="10" activeTab="12"/>
  </bookViews>
  <sheets>
    <sheet name="1. Front sheet" sheetId="66" r:id="rId1"/>
    <sheet name="2. Certificates" sheetId="38" r:id="rId2"/>
    <sheet name="3. Synopsis" sheetId="85" r:id="rId3"/>
    <sheet name="4. Chronology" sheetId="64" r:id="rId4"/>
    <sheet name="5. Legal Team, Rates, Csl's SF" sheetId="67" r:id="rId5"/>
    <sheet name="6. Funding &amp; Parts Table" sheetId="92" r:id="rId6"/>
    <sheet name="7. Summary - Main" sheetId="99" r:id="rId7"/>
    <sheet name="8. Budget" sheetId="91" r:id="rId8"/>
    <sheet name="9. Summary - Budget v Bill" sheetId="105" r:id="rId9"/>
    <sheet name="10. Summary - Base Costs " sheetId="108" r:id="rId10"/>
    <sheet name="11. Summary - Funding &amp; Parts " sheetId="100" r:id="rId11"/>
    <sheet name="12. Summarily Assessed Costs" sheetId="107" r:id="rId12"/>
    <sheet name="13. Bill Detail" sheetId="65" r:id="rId13"/>
    <sheet name="14. Bill Detail (Print Version)" sheetId="106" r:id="rId14"/>
    <sheet name="15. RefData-ActivityCodes" sheetId="95" r:id="rId15"/>
    <sheet name="16. RefData-JCodes" sheetId="94" r:id="rId16"/>
    <sheet name="17. RefData-ExpenseCodes" sheetId="96" r:id="rId17"/>
    <sheet name="18RefData-Prec-H-BudgetHeadings" sheetId="104" r:id="rId18"/>
  </sheets>
  <definedNames>
    <definedName name="_xlnm._FilterDatabase" localSheetId="11" hidden="1">'12. Summarily Assessed Costs'!$A$2:$N$4</definedName>
    <definedName name="_xlnm._FilterDatabase" localSheetId="14" hidden="1">'15. RefData-ActivityCodes'!$A$1:$E$30</definedName>
    <definedName name="_xlnm._FilterDatabase" localSheetId="15" hidden="1">'16. RefData-JCodes'!$A$1:$G$55</definedName>
    <definedName name="_xlnm._FilterDatabase" localSheetId="17" hidden="1">'18RefData-Prec-H-BudgetHeadings'!$A$1:$B$21</definedName>
    <definedName name="_xlnm._FilterDatabase" localSheetId="2" hidden="1">'3. Synopsis'!$A$2:$A$25</definedName>
    <definedName name="_xlnm._FilterDatabase" localSheetId="4" hidden="1">'5. Legal Team, Rates, Csl''s SF'!$A$2:$H$12</definedName>
    <definedName name="_xlnm._FilterDatabase" localSheetId="8" hidden="1">'9. Summary - Budget v Bill'!$I$6:$J$105</definedName>
    <definedName name="ActivityCodeList">'15. RefData-ActivityCodes'!$A$1:$E$30</definedName>
    <definedName name="BasePC">'13. Bill Detail'!$AH:$AH</definedName>
    <definedName name="BillDetTable1">'13. Bill Detail'!$A$3:$AZ$50</definedName>
    <definedName name="BudgetList">'8. Budget'!$A$3:$I$22</definedName>
    <definedName name="CounselBaseFees">'13. Bill Detail'!$AM:$AM</definedName>
    <definedName name="CounselSAC">'12. Summarily Assessed Costs'!$F$3:$F$100</definedName>
    <definedName name="CounselSACSF">'12. Summarily Assessed Costs'!$K$3:$K$31</definedName>
    <definedName name="ExpensCodes">Exp_Codes[Expense Code]</definedName>
    <definedName name="ExpenseCodeList">'17. RefData-ExpenseCodes'!$A$1:$E$49</definedName>
    <definedName name="FundingList">'6. Funding &amp; Parts Table'!$A$3:$H$15</definedName>
    <definedName name="JCodeList">'16. RefData-JCodes'!$A$1:$G$55</definedName>
    <definedName name="LTMList">LTM_List[[#All],[LTM]:[Counsel SF %]]</definedName>
    <definedName name="PartID">BillDetail_List[[#All],[Part ID]]</definedName>
    <definedName name="PhaseList">'16. RefData-JCodes'!$A$60:$B$72</definedName>
    <definedName name="phasenos">'16. RefData-JCodes'!$D$1:$G$55</definedName>
    <definedName name="PrecHheading1">'18RefData-Prec-H-BudgetHeadings'!$A$2:$A$21</definedName>
    <definedName name="_xlnm.Print_Area" localSheetId="0">'1. Front sheet'!$A$1:$B$20</definedName>
    <definedName name="_xlnm.Print_Area" localSheetId="9">'10. Summary - Base Costs '!$A$1:$L$63</definedName>
    <definedName name="_xlnm.Print_Area" localSheetId="13">'14. Bill Detail (Print Version)'!$A$1:$O$55</definedName>
    <definedName name="_xlnm.Print_Area" localSheetId="2">'3. Synopsis'!$A$1:$A$25</definedName>
    <definedName name="_xlnm.Print_Area" localSheetId="4">'5. Legal Team, Rates, Csl''s SF'!$A$2:$I$12</definedName>
    <definedName name="_xlnm.Print_Area" localSheetId="8">'9. Summary - Budget v Bill'!$A$4:$M$27</definedName>
    <definedName name="_xlnm.Print_Titles" localSheetId="9">'10. Summary - Base Costs '!$1:$4</definedName>
    <definedName name="_xlnm.Print_Titles" localSheetId="13">'14. Bill Detail (Print Version)'!$1:$5</definedName>
    <definedName name="_xlnm.Print_Titles" localSheetId="4">'5. Legal Team, Rates, Csl''s SF'!$1:$2</definedName>
    <definedName name="ProfitCosts" localSheetId="9">BillDetail_List[[#All],[PC]]</definedName>
    <definedName name="ProfitCosts">BillDetail_List[[#All],[PC]]</definedName>
    <definedName name="SolSAC">'12. Summarily Assessed Costs'!$E$3:$E$62</definedName>
    <definedName name="SolSACSF">'12. Summarily Assessed Costs'!$J$3:$J$100</definedName>
    <definedName name="tasknos">'16. RefData-JCodes'!$A$1:$G$55</definedName>
  </definedNames>
  <calcPr calcId="152511"/>
  <pivotCaches>
    <pivotCache cacheId="6" r:id="rId19"/>
    <pivotCache cacheId="11" r:id="rId20"/>
  </pivotCaches>
</workbook>
</file>

<file path=xl/calcChain.xml><?xml version="1.0" encoding="utf-8"?>
<calcChain xmlns="http://schemas.openxmlformats.org/spreadsheetml/2006/main">
  <c r="H22" i="91" l="1"/>
  <c r="E22" i="91"/>
  <c r="I22" i="91"/>
  <c r="BB4" i="65" l="1"/>
  <c r="BB5" i="65"/>
  <c r="BB6" i="65"/>
  <c r="BB7" i="65"/>
  <c r="BB8" i="65"/>
  <c r="BB9" i="65"/>
  <c r="BB10" i="65"/>
  <c r="BB11" i="65"/>
  <c r="BB12" i="65"/>
  <c r="BB13" i="65"/>
  <c r="BB14" i="65"/>
  <c r="BB15" i="65"/>
  <c r="BB16" i="65"/>
  <c r="BB17" i="65"/>
  <c r="BB18" i="65"/>
  <c r="BB19" i="65"/>
  <c r="BB20" i="65"/>
  <c r="BB21" i="65"/>
  <c r="BB22" i="65"/>
  <c r="BB23" i="65"/>
  <c r="BB24" i="65"/>
  <c r="BB25" i="65"/>
  <c r="BB26" i="65"/>
  <c r="BB27" i="65"/>
  <c r="BB28" i="65"/>
  <c r="BB29" i="65"/>
  <c r="BB30" i="65"/>
  <c r="BB31" i="65"/>
  <c r="BB32" i="65"/>
  <c r="BB33" i="65"/>
  <c r="BB34" i="65"/>
  <c r="BB35" i="65"/>
  <c r="BB36" i="65"/>
  <c r="BB37" i="65"/>
  <c r="BB38" i="65"/>
  <c r="BB39" i="65"/>
  <c r="BB40" i="65"/>
  <c r="BB41" i="65"/>
  <c r="BB42" i="65"/>
  <c r="BB43" i="65"/>
  <c r="BB44" i="65"/>
  <c r="BB45" i="65"/>
  <c r="BB46" i="65"/>
  <c r="BB47" i="65"/>
  <c r="BB48" i="65"/>
  <c r="BB49" i="65"/>
  <c r="BB50" i="65"/>
  <c r="AT4" i="65" l="1"/>
  <c r="AT5" i="65"/>
  <c r="AT6" i="65"/>
  <c r="AT7" i="65"/>
  <c r="AT8" i="65"/>
  <c r="AT14" i="65"/>
  <c r="AT15" i="65"/>
  <c r="AT16" i="65"/>
  <c r="AT17" i="65"/>
  <c r="AT18" i="65"/>
  <c r="AT36" i="65"/>
  <c r="AT37" i="65"/>
  <c r="AT38" i="65"/>
  <c r="AT39" i="65"/>
  <c r="AT19" i="65"/>
  <c r="AT20" i="65"/>
  <c r="AT21" i="65"/>
  <c r="AT22" i="65"/>
  <c r="AT23" i="65"/>
  <c r="AT24" i="65"/>
  <c r="AT25" i="65"/>
  <c r="AT26" i="65"/>
  <c r="AT27" i="65"/>
  <c r="AT28" i="65"/>
  <c r="AT29" i="65"/>
  <c r="AT30" i="65"/>
  <c r="AT31" i="65"/>
  <c r="AT32" i="65"/>
  <c r="AT33" i="65"/>
  <c r="AT34" i="65"/>
  <c r="AT35" i="65"/>
  <c r="AT40" i="65"/>
  <c r="AT41" i="65"/>
  <c r="AT42" i="65"/>
  <c r="AT43" i="65"/>
  <c r="AT44" i="65"/>
  <c r="AT45" i="65"/>
  <c r="AT46" i="65"/>
  <c r="AT47" i="65"/>
  <c r="AT9" i="65"/>
  <c r="AT10" i="65"/>
  <c r="AT11" i="65"/>
  <c r="AT12" i="65"/>
  <c r="AT13" i="65"/>
  <c r="AT48" i="65"/>
  <c r="AT49" i="65"/>
  <c r="AT50" i="65"/>
  <c r="D50" i="65" l="1"/>
  <c r="I4" i="65" l="1"/>
  <c r="I5" i="65"/>
  <c r="I6" i="65"/>
  <c r="I7" i="65"/>
  <c r="I8" i="65"/>
  <c r="I14" i="65"/>
  <c r="I15" i="65"/>
  <c r="I16" i="65"/>
  <c r="I17" i="65"/>
  <c r="I18" i="65"/>
  <c r="I36" i="65"/>
  <c r="I37" i="65"/>
  <c r="I38" i="65"/>
  <c r="I39" i="65"/>
  <c r="I19" i="65"/>
  <c r="I20" i="65"/>
  <c r="I21" i="65"/>
  <c r="I22" i="65"/>
  <c r="I23" i="65"/>
  <c r="I24" i="65"/>
  <c r="I25" i="65"/>
  <c r="I26" i="65"/>
  <c r="I27" i="65"/>
  <c r="I28" i="65"/>
  <c r="I29" i="65"/>
  <c r="I30" i="65"/>
  <c r="I31" i="65"/>
  <c r="I32" i="65"/>
  <c r="I33" i="65"/>
  <c r="I34" i="65"/>
  <c r="I35" i="65"/>
  <c r="I40" i="65"/>
  <c r="I41" i="65"/>
  <c r="I42" i="65"/>
  <c r="I43" i="65"/>
  <c r="I44" i="65"/>
  <c r="I45" i="65"/>
  <c r="I46" i="65"/>
  <c r="I47" i="65"/>
  <c r="I9" i="65"/>
  <c r="I10" i="65"/>
  <c r="I11" i="65"/>
  <c r="I12" i="65"/>
  <c r="I13" i="65"/>
  <c r="I48" i="65"/>
  <c r="I49" i="65"/>
  <c r="I50" i="65"/>
  <c r="AF4" i="65"/>
  <c r="AF5" i="65"/>
  <c r="AF6" i="65"/>
  <c r="AF7" i="65"/>
  <c r="AF8" i="65"/>
  <c r="AF14" i="65"/>
  <c r="AF15" i="65"/>
  <c r="AF16" i="65"/>
  <c r="AF17" i="65"/>
  <c r="AF18" i="65"/>
  <c r="AF36" i="65"/>
  <c r="AF37" i="65"/>
  <c r="AF38" i="65"/>
  <c r="AF39" i="65"/>
  <c r="AF19" i="65"/>
  <c r="AF20" i="65"/>
  <c r="AF21" i="65"/>
  <c r="AF22" i="65"/>
  <c r="AF23" i="65"/>
  <c r="AF24" i="65"/>
  <c r="AF25" i="65"/>
  <c r="AF26" i="65"/>
  <c r="AF27" i="65"/>
  <c r="AF28" i="65"/>
  <c r="AF29" i="65"/>
  <c r="AF30" i="65"/>
  <c r="AF31" i="65"/>
  <c r="AF32" i="65"/>
  <c r="AF33" i="65"/>
  <c r="AF34" i="65"/>
  <c r="AF35" i="65"/>
  <c r="AF40" i="65"/>
  <c r="AF41" i="65"/>
  <c r="AF42" i="65"/>
  <c r="AF43" i="65"/>
  <c r="AF44" i="65"/>
  <c r="AF45" i="65"/>
  <c r="AF46" i="65"/>
  <c r="AF47" i="65"/>
  <c r="AF9" i="65"/>
  <c r="AF10" i="65"/>
  <c r="AF11" i="65"/>
  <c r="AF12" i="65"/>
  <c r="AF13" i="65"/>
  <c r="AF48" i="65"/>
  <c r="AF49" i="65"/>
  <c r="AF50" i="65"/>
  <c r="AC4" i="65"/>
  <c r="AC5" i="65"/>
  <c r="BA5" i="65" s="1"/>
  <c r="AC6" i="65"/>
  <c r="BA6" i="65" s="1"/>
  <c r="AC7" i="65"/>
  <c r="BA7" i="65" s="1"/>
  <c r="AC8" i="65"/>
  <c r="BA8" i="65" s="1"/>
  <c r="AC14" i="65"/>
  <c r="BA14" i="65" s="1"/>
  <c r="AC15" i="65"/>
  <c r="BA15" i="65" s="1"/>
  <c r="AC16" i="65"/>
  <c r="BA16" i="65" s="1"/>
  <c r="AC17" i="65"/>
  <c r="BA17" i="65" s="1"/>
  <c r="AC18" i="65"/>
  <c r="BA18" i="65" s="1"/>
  <c r="AC36" i="65"/>
  <c r="BA36" i="65" s="1"/>
  <c r="AC37" i="65"/>
  <c r="BA37" i="65" s="1"/>
  <c r="AC38" i="65"/>
  <c r="BA38" i="65" s="1"/>
  <c r="AC39" i="65"/>
  <c r="BA39" i="65" s="1"/>
  <c r="AC19" i="65"/>
  <c r="BA19" i="65" s="1"/>
  <c r="AC20" i="65"/>
  <c r="BA20" i="65" s="1"/>
  <c r="AC21" i="65"/>
  <c r="BA21" i="65" s="1"/>
  <c r="AC22" i="65"/>
  <c r="BA22" i="65" s="1"/>
  <c r="AC23" i="65"/>
  <c r="BA23" i="65" s="1"/>
  <c r="AC24" i="65"/>
  <c r="BA24" i="65" s="1"/>
  <c r="AC25" i="65"/>
  <c r="BA25" i="65" s="1"/>
  <c r="AC26" i="65"/>
  <c r="BA26" i="65" s="1"/>
  <c r="AC27" i="65"/>
  <c r="BA27" i="65" s="1"/>
  <c r="AC28" i="65"/>
  <c r="BA28" i="65" s="1"/>
  <c r="AC29" i="65"/>
  <c r="BA29" i="65" s="1"/>
  <c r="AC30" i="65"/>
  <c r="BA30" i="65" s="1"/>
  <c r="AC31" i="65"/>
  <c r="BA31" i="65" s="1"/>
  <c r="AC32" i="65"/>
  <c r="BA32" i="65" s="1"/>
  <c r="AC33" i="65"/>
  <c r="BA33" i="65" s="1"/>
  <c r="AC34" i="65"/>
  <c r="BA34" i="65" s="1"/>
  <c r="AC35" i="65"/>
  <c r="BA35" i="65" s="1"/>
  <c r="AC40" i="65"/>
  <c r="BA40" i="65" s="1"/>
  <c r="AC41" i="65"/>
  <c r="BA41" i="65" s="1"/>
  <c r="AC42" i="65"/>
  <c r="BA42" i="65" s="1"/>
  <c r="AC43" i="65"/>
  <c r="BA43" i="65" s="1"/>
  <c r="AC44" i="65"/>
  <c r="BA44" i="65" s="1"/>
  <c r="AC45" i="65"/>
  <c r="BA45" i="65" s="1"/>
  <c r="AC46" i="65"/>
  <c r="BA46" i="65" s="1"/>
  <c r="AC47" i="65"/>
  <c r="BA47" i="65" s="1"/>
  <c r="AC9" i="65"/>
  <c r="BA9" i="65" s="1"/>
  <c r="AC10" i="65"/>
  <c r="BA10" i="65" s="1"/>
  <c r="AC11" i="65"/>
  <c r="BA11" i="65" s="1"/>
  <c r="AC12" i="65"/>
  <c r="BA12" i="65" s="1"/>
  <c r="AC13" i="65"/>
  <c r="BA13" i="65" s="1"/>
  <c r="AC48" i="65"/>
  <c r="BA48" i="65" s="1"/>
  <c r="AC49" i="65"/>
  <c r="BA49" i="65" s="1"/>
  <c r="AC50" i="65"/>
  <c r="BA50" i="65" s="1"/>
  <c r="AA4" i="65"/>
  <c r="AN4" i="65" s="1"/>
  <c r="AA5" i="65"/>
  <c r="AN5" i="65" s="1"/>
  <c r="AA6" i="65"/>
  <c r="AN6" i="65" s="1"/>
  <c r="AA7" i="65"/>
  <c r="AN7" i="65" s="1"/>
  <c r="AA8" i="65"/>
  <c r="AN8" i="65" s="1"/>
  <c r="AA14" i="65"/>
  <c r="AN14" i="65" s="1"/>
  <c r="AA15" i="65"/>
  <c r="AN15" i="65" s="1"/>
  <c r="AA16" i="65"/>
  <c r="AN16" i="65" s="1"/>
  <c r="AA17" i="65"/>
  <c r="AN17" i="65" s="1"/>
  <c r="AA18" i="65"/>
  <c r="AN18" i="65" s="1"/>
  <c r="AA36" i="65"/>
  <c r="AN36" i="65" s="1"/>
  <c r="AA37" i="65"/>
  <c r="AN37" i="65" s="1"/>
  <c r="AA38" i="65"/>
  <c r="AN38" i="65" s="1"/>
  <c r="AA39" i="65"/>
  <c r="AN39" i="65" s="1"/>
  <c r="AA19" i="65"/>
  <c r="AN19" i="65" s="1"/>
  <c r="AA20" i="65"/>
  <c r="AN20" i="65" s="1"/>
  <c r="AA21" i="65"/>
  <c r="AN21" i="65" s="1"/>
  <c r="AA22" i="65"/>
  <c r="AN22" i="65" s="1"/>
  <c r="AA23" i="65"/>
  <c r="AN23" i="65" s="1"/>
  <c r="AA24" i="65"/>
  <c r="AN24" i="65" s="1"/>
  <c r="AA25" i="65"/>
  <c r="AN25" i="65" s="1"/>
  <c r="AA26" i="65"/>
  <c r="AN26" i="65" s="1"/>
  <c r="AA27" i="65"/>
  <c r="AN27" i="65" s="1"/>
  <c r="AA28" i="65"/>
  <c r="AN28" i="65" s="1"/>
  <c r="AA29" i="65"/>
  <c r="AN29" i="65" s="1"/>
  <c r="AA30" i="65"/>
  <c r="AN30" i="65" s="1"/>
  <c r="AA31" i="65"/>
  <c r="AN31" i="65" s="1"/>
  <c r="AA32" i="65"/>
  <c r="AN32" i="65" s="1"/>
  <c r="AA33" i="65"/>
  <c r="AN33" i="65" s="1"/>
  <c r="AA34" i="65"/>
  <c r="AN34" i="65" s="1"/>
  <c r="AA35" i="65"/>
  <c r="AN35" i="65" s="1"/>
  <c r="AA40" i="65"/>
  <c r="AN40" i="65" s="1"/>
  <c r="AA41" i="65"/>
  <c r="AN41" i="65" s="1"/>
  <c r="AA42" i="65"/>
  <c r="AN42" i="65" s="1"/>
  <c r="AA43" i="65"/>
  <c r="AN43" i="65" s="1"/>
  <c r="AA44" i="65"/>
  <c r="AN44" i="65" s="1"/>
  <c r="AA45" i="65"/>
  <c r="AN45" i="65" s="1"/>
  <c r="AA46" i="65"/>
  <c r="AN46" i="65" s="1"/>
  <c r="AA47" i="65"/>
  <c r="AN47" i="65" s="1"/>
  <c r="AA9" i="65"/>
  <c r="AN9" i="65" s="1"/>
  <c r="AA10" i="65"/>
  <c r="AN10" i="65" s="1"/>
  <c r="AA11" i="65"/>
  <c r="AN11" i="65" s="1"/>
  <c r="AA12" i="65"/>
  <c r="AN12" i="65" s="1"/>
  <c r="AA13" i="65"/>
  <c r="AN13" i="65" s="1"/>
  <c r="AA48" i="65"/>
  <c r="AN48" i="65" s="1"/>
  <c r="AA49" i="65"/>
  <c r="AN49" i="65" s="1"/>
  <c r="AA50" i="65"/>
  <c r="AN50" i="65" s="1"/>
  <c r="Z4" i="65"/>
  <c r="AO4" i="65" s="1"/>
  <c r="AY4" i="65" s="1"/>
  <c r="Z5" i="65"/>
  <c r="AO5" i="65" s="1"/>
  <c r="Z6" i="65"/>
  <c r="AO6" i="65" s="1"/>
  <c r="AY6" i="65" s="1"/>
  <c r="Z7" i="65"/>
  <c r="AO7" i="65" s="1"/>
  <c r="AY7" i="65" s="1"/>
  <c r="Z8" i="65"/>
  <c r="AO8" i="65" s="1"/>
  <c r="AY8" i="65" s="1"/>
  <c r="Z14" i="65"/>
  <c r="AO14" i="65" s="1"/>
  <c r="Z15" i="65"/>
  <c r="AO15" i="65" s="1"/>
  <c r="Z16" i="65"/>
  <c r="AO16" i="65" s="1"/>
  <c r="AY16" i="65" s="1"/>
  <c r="Z17" i="65"/>
  <c r="AO17" i="65" s="1"/>
  <c r="AY17" i="65" s="1"/>
  <c r="Z18" i="65"/>
  <c r="AO18" i="65" s="1"/>
  <c r="Z36" i="65"/>
  <c r="AO36" i="65" s="1"/>
  <c r="Z37" i="65"/>
  <c r="AO37" i="65" s="1"/>
  <c r="AY37" i="65" s="1"/>
  <c r="Z38" i="65"/>
  <c r="AO38" i="65" s="1"/>
  <c r="AY38" i="65" s="1"/>
  <c r="Z39" i="65"/>
  <c r="AO39" i="65" s="1"/>
  <c r="Z19" i="65"/>
  <c r="AO19" i="65" s="1"/>
  <c r="Z20" i="65"/>
  <c r="AO20" i="65" s="1"/>
  <c r="AY20" i="65" s="1"/>
  <c r="Z21" i="65"/>
  <c r="AO21" i="65" s="1"/>
  <c r="AY21" i="65" s="1"/>
  <c r="Z22" i="65"/>
  <c r="AO22" i="65" s="1"/>
  <c r="Z23" i="65"/>
  <c r="AO23" i="65" s="1"/>
  <c r="Z24" i="65"/>
  <c r="AO24" i="65" s="1"/>
  <c r="Z25" i="65"/>
  <c r="AO25" i="65" s="1"/>
  <c r="AY25" i="65" s="1"/>
  <c r="Z26" i="65"/>
  <c r="AO26" i="65" s="1"/>
  <c r="Z27" i="65"/>
  <c r="AO27" i="65" s="1"/>
  <c r="Z28" i="65"/>
  <c r="AO28" i="65" s="1"/>
  <c r="AY28" i="65" s="1"/>
  <c r="Z29" i="65"/>
  <c r="AO29" i="65" s="1"/>
  <c r="AY29" i="65" s="1"/>
  <c r="Z30" i="65"/>
  <c r="AO30" i="65" s="1"/>
  <c r="Z31" i="65"/>
  <c r="AO31" i="65" s="1"/>
  <c r="Z32" i="65"/>
  <c r="AO32" i="65" s="1"/>
  <c r="AY32" i="65" s="1"/>
  <c r="Z33" i="65"/>
  <c r="AO33" i="65" s="1"/>
  <c r="AY33" i="65" s="1"/>
  <c r="Z34" i="65"/>
  <c r="AO34" i="65" s="1"/>
  <c r="Z35" i="65"/>
  <c r="AO35" i="65" s="1"/>
  <c r="Z40" i="65"/>
  <c r="AO40" i="65" s="1"/>
  <c r="AY40" i="65" s="1"/>
  <c r="Z41" i="65"/>
  <c r="AO41" i="65" s="1"/>
  <c r="AY41" i="65" s="1"/>
  <c r="Z42" i="65"/>
  <c r="AO42" i="65" s="1"/>
  <c r="Z43" i="65"/>
  <c r="AO43" i="65" s="1"/>
  <c r="Z44" i="65"/>
  <c r="AO44" i="65" s="1"/>
  <c r="Z45" i="65"/>
  <c r="AO45" i="65" s="1"/>
  <c r="AY45" i="65" s="1"/>
  <c r="Z46" i="65"/>
  <c r="AO46" i="65" s="1"/>
  <c r="Z47" i="65"/>
  <c r="AO47" i="65" s="1"/>
  <c r="Z9" i="65"/>
  <c r="AO9" i="65" s="1"/>
  <c r="AY9" i="65" s="1"/>
  <c r="Z10" i="65"/>
  <c r="AO10" i="65" s="1"/>
  <c r="AY10" i="65" s="1"/>
  <c r="Z11" i="65"/>
  <c r="AO11" i="65" s="1"/>
  <c r="Z12" i="65"/>
  <c r="AO12" i="65" s="1"/>
  <c r="Z13" i="65"/>
  <c r="AO13" i="65" s="1"/>
  <c r="AY13" i="65" s="1"/>
  <c r="Z48" i="65"/>
  <c r="AO48" i="65" s="1"/>
  <c r="AY48" i="65" s="1"/>
  <c r="Z49" i="65"/>
  <c r="AO49" i="65" s="1"/>
  <c r="Z50" i="65"/>
  <c r="AO50" i="65" s="1"/>
  <c r="Y4" i="65"/>
  <c r="Y5" i="65"/>
  <c r="Y6" i="65"/>
  <c r="Y7" i="65"/>
  <c r="Y8" i="65"/>
  <c r="Y14" i="65"/>
  <c r="Y15" i="65"/>
  <c r="Y16" i="65"/>
  <c r="Y17" i="65"/>
  <c r="Y18" i="65"/>
  <c r="Y36" i="65"/>
  <c r="Y37" i="65"/>
  <c r="Y38" i="65"/>
  <c r="Y39" i="65"/>
  <c r="Y19" i="65"/>
  <c r="Y20" i="65"/>
  <c r="Y21" i="65"/>
  <c r="Y22" i="65"/>
  <c r="Y23" i="65"/>
  <c r="Y24" i="65"/>
  <c r="Y25" i="65"/>
  <c r="Y26" i="65"/>
  <c r="Y27" i="65"/>
  <c r="Y28" i="65"/>
  <c r="Y29" i="65"/>
  <c r="Y30" i="65"/>
  <c r="Y31" i="65"/>
  <c r="Y32" i="65"/>
  <c r="Y33" i="65"/>
  <c r="Y34" i="65"/>
  <c r="Y35" i="65"/>
  <c r="Y40" i="65"/>
  <c r="Y41" i="65"/>
  <c r="Y42" i="65"/>
  <c r="Y43" i="65"/>
  <c r="Y44" i="65"/>
  <c r="Y45" i="65"/>
  <c r="Y46" i="65"/>
  <c r="Y47" i="65"/>
  <c r="Y9" i="65"/>
  <c r="Y10" i="65"/>
  <c r="Y11" i="65"/>
  <c r="Y12" i="65"/>
  <c r="Y13" i="65"/>
  <c r="Y48" i="65"/>
  <c r="Y49" i="65"/>
  <c r="Y50" i="65"/>
  <c r="V4" i="65"/>
  <c r="V5" i="65"/>
  <c r="V6" i="65"/>
  <c r="V7" i="65"/>
  <c r="V8" i="65"/>
  <c r="V14" i="65"/>
  <c r="V15" i="65"/>
  <c r="V16" i="65"/>
  <c r="V17" i="65"/>
  <c r="V18" i="65"/>
  <c r="V36" i="65"/>
  <c r="V37" i="65"/>
  <c r="V38" i="65"/>
  <c r="V39" i="65"/>
  <c r="V19" i="65"/>
  <c r="V20" i="65"/>
  <c r="V21" i="65"/>
  <c r="V22" i="65"/>
  <c r="V23" i="65"/>
  <c r="V24" i="65"/>
  <c r="V25" i="65"/>
  <c r="V26" i="65"/>
  <c r="V27" i="65"/>
  <c r="V28" i="65"/>
  <c r="V29" i="65"/>
  <c r="V30" i="65"/>
  <c r="V31" i="65"/>
  <c r="V32" i="65"/>
  <c r="V33" i="65"/>
  <c r="V34" i="65"/>
  <c r="V35" i="65"/>
  <c r="V40" i="65"/>
  <c r="V41" i="65"/>
  <c r="V42" i="65"/>
  <c r="V43" i="65"/>
  <c r="V44" i="65"/>
  <c r="V45" i="65"/>
  <c r="V46" i="65"/>
  <c r="V47" i="65"/>
  <c r="V9" i="65"/>
  <c r="V10" i="65"/>
  <c r="V11" i="65"/>
  <c r="V12" i="65"/>
  <c r="V13" i="65"/>
  <c r="V48" i="65"/>
  <c r="V49" i="65"/>
  <c r="V50" i="65"/>
  <c r="R4" i="65"/>
  <c r="R5" i="65"/>
  <c r="R6" i="65"/>
  <c r="R7" i="65"/>
  <c r="R8" i="65"/>
  <c r="R14" i="65"/>
  <c r="R15" i="65"/>
  <c r="R16" i="65"/>
  <c r="R17" i="65"/>
  <c r="R18" i="65"/>
  <c r="R36" i="65"/>
  <c r="R37" i="65"/>
  <c r="R38" i="65"/>
  <c r="R39" i="65"/>
  <c r="R19" i="65"/>
  <c r="R20" i="65"/>
  <c r="R21" i="65"/>
  <c r="R22" i="65"/>
  <c r="R23" i="65"/>
  <c r="R24" i="65"/>
  <c r="R25" i="65"/>
  <c r="R26" i="65"/>
  <c r="R27" i="65"/>
  <c r="R28" i="65"/>
  <c r="R29" i="65"/>
  <c r="R30" i="65"/>
  <c r="R31" i="65"/>
  <c r="R32" i="65"/>
  <c r="R33" i="65"/>
  <c r="R34" i="65"/>
  <c r="R35" i="65"/>
  <c r="R40" i="65"/>
  <c r="R41" i="65"/>
  <c r="R42" i="65"/>
  <c r="R43" i="65"/>
  <c r="R44" i="65"/>
  <c r="R45" i="65"/>
  <c r="R46" i="65"/>
  <c r="R47" i="65"/>
  <c r="R9" i="65"/>
  <c r="R10" i="65"/>
  <c r="R11" i="65"/>
  <c r="R12" i="65"/>
  <c r="R13" i="65"/>
  <c r="R48" i="65"/>
  <c r="R49" i="65"/>
  <c r="R50" i="65"/>
  <c r="Q4" i="65"/>
  <c r="Q5" i="65"/>
  <c r="Q6" i="65"/>
  <c r="Q7" i="65"/>
  <c r="Q8" i="65"/>
  <c r="Q14" i="65"/>
  <c r="Q15" i="65"/>
  <c r="Q16" i="65"/>
  <c r="Q17" i="65"/>
  <c r="Q18" i="65"/>
  <c r="Q36" i="65"/>
  <c r="Q37" i="65"/>
  <c r="Q38" i="65"/>
  <c r="Q39" i="65"/>
  <c r="Q19" i="65"/>
  <c r="Q20" i="65"/>
  <c r="Q21" i="65"/>
  <c r="Q22" i="65"/>
  <c r="Q23" i="65"/>
  <c r="Q24" i="65"/>
  <c r="Q25" i="65"/>
  <c r="Q26" i="65"/>
  <c r="Q27" i="65"/>
  <c r="Q28" i="65"/>
  <c r="Q29" i="65"/>
  <c r="Q30" i="65"/>
  <c r="Q31" i="65"/>
  <c r="Q32" i="65"/>
  <c r="Q33" i="65"/>
  <c r="Q34" i="65"/>
  <c r="Q35" i="65"/>
  <c r="Q40" i="65"/>
  <c r="Q41" i="65"/>
  <c r="Q42" i="65"/>
  <c r="Q43" i="65"/>
  <c r="Q44" i="65"/>
  <c r="Q45" i="65"/>
  <c r="Q46" i="65"/>
  <c r="Q47" i="65"/>
  <c r="Q9" i="65"/>
  <c r="Q10" i="65"/>
  <c r="Q11" i="65"/>
  <c r="Q12" i="65"/>
  <c r="Q13" i="65"/>
  <c r="Q48" i="65"/>
  <c r="Q49" i="65"/>
  <c r="Q50" i="65"/>
  <c r="H4" i="65"/>
  <c r="H5" i="65"/>
  <c r="H6" i="65"/>
  <c r="H7" i="65"/>
  <c r="H8" i="65"/>
  <c r="H14" i="65"/>
  <c r="H15" i="65"/>
  <c r="H16" i="65"/>
  <c r="H17" i="65"/>
  <c r="H18" i="65"/>
  <c r="H36" i="65"/>
  <c r="H37" i="65"/>
  <c r="H38" i="65"/>
  <c r="H39" i="65"/>
  <c r="H19" i="65"/>
  <c r="H20" i="65"/>
  <c r="H21" i="65"/>
  <c r="H22" i="65"/>
  <c r="H23" i="65"/>
  <c r="H24" i="65"/>
  <c r="H25" i="65"/>
  <c r="H26" i="65"/>
  <c r="H27" i="65"/>
  <c r="H28" i="65"/>
  <c r="H29" i="65"/>
  <c r="H30" i="65"/>
  <c r="H31" i="65"/>
  <c r="H32" i="65"/>
  <c r="H33" i="65"/>
  <c r="H34" i="65"/>
  <c r="H35" i="65"/>
  <c r="H40" i="65"/>
  <c r="H41" i="65"/>
  <c r="H42" i="65"/>
  <c r="H43" i="65"/>
  <c r="H44" i="65"/>
  <c r="H45" i="65"/>
  <c r="H46" i="65"/>
  <c r="H47" i="65"/>
  <c r="H9" i="65"/>
  <c r="H10" i="65"/>
  <c r="H11" i="65"/>
  <c r="H12" i="65"/>
  <c r="H13" i="65"/>
  <c r="H48" i="65"/>
  <c r="H49" i="65"/>
  <c r="H50" i="65"/>
  <c r="G4" i="65"/>
  <c r="G5" i="65"/>
  <c r="G6" i="65"/>
  <c r="G7" i="65"/>
  <c r="G8" i="65"/>
  <c r="G14" i="65"/>
  <c r="G15" i="65"/>
  <c r="G16" i="65"/>
  <c r="G17" i="65"/>
  <c r="G18" i="65"/>
  <c r="G36" i="65"/>
  <c r="G37" i="65"/>
  <c r="G38" i="65"/>
  <c r="G39" i="65"/>
  <c r="G19" i="65"/>
  <c r="G20" i="65"/>
  <c r="G21" i="65"/>
  <c r="G22" i="65"/>
  <c r="G23" i="65"/>
  <c r="G24" i="65"/>
  <c r="G25" i="65"/>
  <c r="G26" i="65"/>
  <c r="G27" i="65"/>
  <c r="G28" i="65"/>
  <c r="G29" i="65"/>
  <c r="G30" i="65"/>
  <c r="G31" i="65"/>
  <c r="G32" i="65"/>
  <c r="G33" i="65"/>
  <c r="G34" i="65"/>
  <c r="G35" i="65"/>
  <c r="G40" i="65"/>
  <c r="G41" i="65"/>
  <c r="G42" i="65"/>
  <c r="G43" i="65"/>
  <c r="G44" i="65"/>
  <c r="G45" i="65"/>
  <c r="G46" i="65"/>
  <c r="G47" i="65"/>
  <c r="G9" i="65"/>
  <c r="G10" i="65"/>
  <c r="G11" i="65"/>
  <c r="G12" i="65"/>
  <c r="G13" i="65"/>
  <c r="G48" i="65"/>
  <c r="G49" i="65"/>
  <c r="G50" i="65"/>
  <c r="F4" i="65"/>
  <c r="F5" i="65"/>
  <c r="F6" i="65"/>
  <c r="F7" i="65"/>
  <c r="F8" i="65"/>
  <c r="F14" i="65"/>
  <c r="F15" i="65"/>
  <c r="F16" i="65"/>
  <c r="F17" i="65"/>
  <c r="F18" i="65"/>
  <c r="F36" i="65"/>
  <c r="F37" i="65"/>
  <c r="F38" i="65"/>
  <c r="F39" i="65"/>
  <c r="F19" i="65"/>
  <c r="F20" i="65"/>
  <c r="F21" i="65"/>
  <c r="F22" i="65"/>
  <c r="F23" i="65"/>
  <c r="F24" i="65"/>
  <c r="F25" i="65"/>
  <c r="F26" i="65"/>
  <c r="F27" i="65"/>
  <c r="F28" i="65"/>
  <c r="F29" i="65"/>
  <c r="F30" i="65"/>
  <c r="F31" i="65"/>
  <c r="F32" i="65"/>
  <c r="F33" i="65"/>
  <c r="F34" i="65"/>
  <c r="F35" i="65"/>
  <c r="F40" i="65"/>
  <c r="F41" i="65"/>
  <c r="F42" i="65"/>
  <c r="F43" i="65"/>
  <c r="F44" i="65"/>
  <c r="F45" i="65"/>
  <c r="F46" i="65"/>
  <c r="F47" i="65"/>
  <c r="F9" i="65"/>
  <c r="F10" i="65"/>
  <c r="F11" i="65"/>
  <c r="F12" i="65"/>
  <c r="F13" i="65"/>
  <c r="F48" i="65"/>
  <c r="F49" i="65"/>
  <c r="F50" i="65"/>
  <c r="D4" i="65"/>
  <c r="D5" i="65"/>
  <c r="D6" i="65"/>
  <c r="D7" i="65"/>
  <c r="D8" i="65"/>
  <c r="D14" i="65"/>
  <c r="D15" i="65"/>
  <c r="D16" i="65"/>
  <c r="D17" i="65"/>
  <c r="D18" i="65"/>
  <c r="D36" i="65"/>
  <c r="D37" i="65"/>
  <c r="D38" i="65"/>
  <c r="D39" i="65"/>
  <c r="D19" i="65"/>
  <c r="D20" i="65"/>
  <c r="D21" i="65"/>
  <c r="D22" i="65"/>
  <c r="D23" i="65"/>
  <c r="D24" i="65"/>
  <c r="D25" i="65"/>
  <c r="D26" i="65"/>
  <c r="D27" i="65"/>
  <c r="D28" i="65"/>
  <c r="D29" i="65"/>
  <c r="D30" i="65"/>
  <c r="D31" i="65"/>
  <c r="D32" i="65"/>
  <c r="D33" i="65"/>
  <c r="D34" i="65"/>
  <c r="D35" i="65"/>
  <c r="D40" i="65"/>
  <c r="D41" i="65"/>
  <c r="D42" i="65"/>
  <c r="D43" i="65"/>
  <c r="D44" i="65"/>
  <c r="D45" i="65"/>
  <c r="D46" i="65"/>
  <c r="D47" i="65"/>
  <c r="D9" i="65"/>
  <c r="D10" i="65"/>
  <c r="D11" i="65"/>
  <c r="D12" i="65"/>
  <c r="D13" i="65"/>
  <c r="D48" i="65"/>
  <c r="D49" i="65"/>
  <c r="AP24" i="65" l="1"/>
  <c r="AP49" i="65"/>
  <c r="AQ49" i="65" s="1"/>
  <c r="AP11" i="65"/>
  <c r="AQ11" i="65" s="1"/>
  <c r="AP46" i="65"/>
  <c r="AQ46" i="65" s="1"/>
  <c r="AP42" i="65"/>
  <c r="AQ42" i="65" s="1"/>
  <c r="AP34" i="65"/>
  <c r="AQ34" i="65" s="1"/>
  <c r="AP30" i="65"/>
  <c r="AQ30" i="65" s="1"/>
  <c r="AP26" i="65"/>
  <c r="AQ26" i="65" s="1"/>
  <c r="AP22" i="65"/>
  <c r="AQ22" i="65" s="1"/>
  <c r="AP39" i="65"/>
  <c r="AQ39" i="65" s="1"/>
  <c r="AP18" i="65"/>
  <c r="AQ18" i="65" s="1"/>
  <c r="AP14" i="65"/>
  <c r="AQ14" i="65" s="1"/>
  <c r="AP5" i="65"/>
  <c r="AQ5" i="65" s="1"/>
  <c r="AQ24" i="65"/>
  <c r="AP50" i="65"/>
  <c r="AQ50" i="65" s="1"/>
  <c r="AP12" i="65"/>
  <c r="AQ12" i="65" s="1"/>
  <c r="AP47" i="65"/>
  <c r="AQ47" i="65" s="1"/>
  <c r="AP43" i="65"/>
  <c r="AQ43" i="65" s="1"/>
  <c r="AP35" i="65"/>
  <c r="AQ35" i="65" s="1"/>
  <c r="AP31" i="65"/>
  <c r="AQ31" i="65" s="1"/>
  <c r="AP27" i="65"/>
  <c r="AQ27" i="65" s="1"/>
  <c r="AP23" i="65"/>
  <c r="AQ23" i="65" s="1"/>
  <c r="AP19" i="65"/>
  <c r="AQ19" i="65" s="1"/>
  <c r="AP36" i="65"/>
  <c r="AP15" i="65"/>
  <c r="AQ15" i="65" s="1"/>
  <c r="AP6" i="65"/>
  <c r="AQ6" i="65" s="1"/>
  <c r="AP44" i="65"/>
  <c r="AQ44" i="65" s="1"/>
  <c r="AY44" i="65"/>
  <c r="AY24" i="65"/>
  <c r="AP7" i="65"/>
  <c r="AQ7" i="65" s="1"/>
  <c r="AY50" i="65"/>
  <c r="AY12" i="65"/>
  <c r="AY47" i="65"/>
  <c r="AY43" i="65"/>
  <c r="AY35" i="65"/>
  <c r="AY31" i="65"/>
  <c r="AY27" i="65"/>
  <c r="AY23" i="65"/>
  <c r="AY19" i="65"/>
  <c r="AY36" i="65"/>
  <c r="AY15" i="65"/>
  <c r="AP13" i="65"/>
  <c r="AQ13" i="65" s="1"/>
  <c r="AP9" i="65"/>
  <c r="AQ9" i="65" s="1"/>
  <c r="AP40" i="65"/>
  <c r="AQ40" i="65" s="1"/>
  <c r="AP32" i="65"/>
  <c r="AQ32" i="65" s="1"/>
  <c r="AP28" i="65"/>
  <c r="AQ28" i="65" s="1"/>
  <c r="AP20" i="65"/>
  <c r="AQ20" i="65" s="1"/>
  <c r="AP37" i="65"/>
  <c r="AQ37" i="65" s="1"/>
  <c r="AP16" i="65"/>
  <c r="AQ16" i="65" s="1"/>
  <c r="AY49" i="65"/>
  <c r="AY11" i="65"/>
  <c r="AY46" i="65"/>
  <c r="AY42" i="65"/>
  <c r="AY34" i="65"/>
  <c r="AY30" i="65"/>
  <c r="AY26" i="65"/>
  <c r="AY22" i="65"/>
  <c r="AY39" i="65"/>
  <c r="AY18" i="65"/>
  <c r="AY14" i="65"/>
  <c r="AY5" i="65"/>
  <c r="AP48" i="65"/>
  <c r="AQ48" i="65" s="1"/>
  <c r="AP10" i="65"/>
  <c r="AQ10" i="65" s="1"/>
  <c r="AP45" i="65"/>
  <c r="AQ45" i="65" s="1"/>
  <c r="AP41" i="65"/>
  <c r="AQ41" i="65" s="1"/>
  <c r="AP33" i="65"/>
  <c r="AQ33" i="65" s="1"/>
  <c r="AP29" i="65"/>
  <c r="AQ29" i="65" s="1"/>
  <c r="AP25" i="65"/>
  <c r="AQ25" i="65" s="1"/>
  <c r="AP21" i="65"/>
  <c r="AQ21" i="65" s="1"/>
  <c r="AP38" i="65"/>
  <c r="AQ38" i="65" s="1"/>
  <c r="AP17" i="65"/>
  <c r="AQ17" i="65" s="1"/>
  <c r="AP8" i="65"/>
  <c r="AQ8" i="65" s="1"/>
  <c r="AP4" i="65"/>
  <c r="AQ4" i="65" s="1"/>
  <c r="I27" i="105"/>
  <c r="J27" i="105"/>
  <c r="I28" i="105"/>
  <c r="J28" i="105"/>
  <c r="I29" i="105"/>
  <c r="J29" i="105"/>
  <c r="I30" i="105"/>
  <c r="J30" i="105"/>
  <c r="I31" i="105"/>
  <c r="J31" i="105"/>
  <c r="I32" i="105"/>
  <c r="J32" i="105"/>
  <c r="I33" i="105"/>
  <c r="J33" i="105"/>
  <c r="I34" i="105"/>
  <c r="J34" i="105"/>
  <c r="I35" i="105"/>
  <c r="J35" i="105"/>
  <c r="I36" i="105"/>
  <c r="J36" i="105"/>
  <c r="I37" i="105"/>
  <c r="J37" i="105"/>
  <c r="I38" i="105"/>
  <c r="J38" i="105"/>
  <c r="I39" i="105"/>
  <c r="J39" i="105"/>
  <c r="I40" i="105"/>
  <c r="J40" i="105"/>
  <c r="I41" i="105"/>
  <c r="J41" i="105"/>
  <c r="I42" i="105"/>
  <c r="J42" i="105"/>
  <c r="I43" i="105"/>
  <c r="J43" i="105"/>
  <c r="I44" i="105"/>
  <c r="J44" i="105"/>
  <c r="I45" i="105"/>
  <c r="J45" i="105"/>
  <c r="I46" i="105"/>
  <c r="J46" i="105"/>
  <c r="I47" i="105"/>
  <c r="J47" i="105"/>
  <c r="I48" i="105"/>
  <c r="J48" i="105"/>
  <c r="I49" i="105"/>
  <c r="J49" i="105"/>
  <c r="I50" i="105"/>
  <c r="J50" i="105"/>
  <c r="I51" i="105"/>
  <c r="J51" i="105"/>
  <c r="I52" i="105"/>
  <c r="J52" i="105"/>
  <c r="I53" i="105"/>
  <c r="J53" i="105"/>
  <c r="I54" i="105"/>
  <c r="J54" i="105"/>
  <c r="I55" i="105"/>
  <c r="J55" i="105"/>
  <c r="I56" i="105"/>
  <c r="J56" i="105"/>
  <c r="I57" i="105"/>
  <c r="J57" i="105"/>
  <c r="I58" i="105"/>
  <c r="J58" i="105"/>
  <c r="I59" i="105"/>
  <c r="J59" i="105"/>
  <c r="I60" i="105"/>
  <c r="J60" i="105"/>
  <c r="I61" i="105"/>
  <c r="J61" i="105"/>
  <c r="I62" i="105"/>
  <c r="J62" i="105"/>
  <c r="I63" i="105"/>
  <c r="J63" i="105"/>
  <c r="I64" i="105"/>
  <c r="J64" i="105"/>
  <c r="I65" i="105"/>
  <c r="J65" i="105"/>
  <c r="I66" i="105"/>
  <c r="J66" i="105"/>
  <c r="I67" i="105"/>
  <c r="J67" i="105"/>
  <c r="I68" i="105"/>
  <c r="J68" i="105"/>
  <c r="I69" i="105"/>
  <c r="J69" i="105"/>
  <c r="I70" i="105"/>
  <c r="J70" i="105"/>
  <c r="I71" i="105"/>
  <c r="J71" i="105"/>
  <c r="I72" i="105"/>
  <c r="J72" i="105"/>
  <c r="I73" i="105"/>
  <c r="J73" i="105"/>
  <c r="I74" i="105"/>
  <c r="J74" i="105"/>
  <c r="I75" i="105"/>
  <c r="J75" i="105"/>
  <c r="I76" i="105"/>
  <c r="J76" i="105"/>
  <c r="I77" i="105"/>
  <c r="J77" i="105"/>
  <c r="I78" i="105"/>
  <c r="J78" i="105"/>
  <c r="I79" i="105"/>
  <c r="J79" i="105"/>
  <c r="I80" i="105"/>
  <c r="J80" i="105"/>
  <c r="I81" i="105"/>
  <c r="J81" i="105"/>
  <c r="I82" i="105"/>
  <c r="J82" i="105"/>
  <c r="I83" i="105"/>
  <c r="J83" i="105"/>
  <c r="I84" i="105"/>
  <c r="J84" i="105"/>
  <c r="I85" i="105"/>
  <c r="J85" i="105"/>
  <c r="I86" i="105"/>
  <c r="J86" i="105"/>
  <c r="I87" i="105"/>
  <c r="J87" i="105"/>
  <c r="I88" i="105"/>
  <c r="J88" i="105"/>
  <c r="I89" i="105"/>
  <c r="J89" i="105"/>
  <c r="I90" i="105"/>
  <c r="J90" i="105"/>
  <c r="I91" i="105"/>
  <c r="J91" i="105"/>
  <c r="I92" i="105"/>
  <c r="J92" i="105"/>
  <c r="I93" i="105"/>
  <c r="J93" i="105"/>
  <c r="I94" i="105"/>
  <c r="J94" i="105"/>
  <c r="I95" i="105"/>
  <c r="J95" i="105"/>
  <c r="I96" i="105"/>
  <c r="J96" i="105"/>
  <c r="I97" i="105"/>
  <c r="J97" i="105"/>
  <c r="I98" i="105"/>
  <c r="J98" i="105"/>
  <c r="I99" i="105"/>
  <c r="J99" i="105"/>
  <c r="I100" i="105"/>
  <c r="J100" i="105"/>
  <c r="I101" i="105"/>
  <c r="J101" i="105"/>
  <c r="I102" i="105"/>
  <c r="J102" i="105"/>
  <c r="I103" i="105"/>
  <c r="J103" i="105"/>
  <c r="I104" i="105"/>
  <c r="J104" i="105"/>
  <c r="AQ36" i="65" l="1"/>
  <c r="H8" i="92"/>
  <c r="H5" i="92"/>
  <c r="H6" i="92"/>
  <c r="H7" i="92"/>
  <c r="W15" i="65" l="1"/>
  <c r="AH15" i="65" s="1"/>
  <c r="W16" i="65"/>
  <c r="AH16" i="65" s="1"/>
  <c r="W8" i="65"/>
  <c r="AH8" i="65" s="1"/>
  <c r="W14" i="65"/>
  <c r="AH14" i="65" s="1"/>
  <c r="W23" i="65"/>
  <c r="AH23" i="65" s="1"/>
  <c r="W27" i="65"/>
  <c r="AH27" i="65" s="1"/>
  <c r="W31" i="65"/>
  <c r="AH31" i="65" s="1"/>
  <c r="W35" i="65"/>
  <c r="AH35" i="65" s="1"/>
  <c r="W43" i="65"/>
  <c r="AH43" i="65" s="1"/>
  <c r="W47" i="65"/>
  <c r="AH47" i="65" s="1"/>
  <c r="W12" i="65"/>
  <c r="AH12" i="65" s="1"/>
  <c r="W50" i="65"/>
  <c r="AH50" i="65" s="1"/>
  <c r="W26" i="65"/>
  <c r="AH26" i="65" s="1"/>
  <c r="W42" i="65"/>
  <c r="AH42" i="65" s="1"/>
  <c r="W49" i="65"/>
  <c r="AH49" i="65" s="1"/>
  <c r="W24" i="65"/>
  <c r="AH24" i="65" s="1"/>
  <c r="W28" i="65"/>
  <c r="AH28" i="65" s="1"/>
  <c r="W32" i="65"/>
  <c r="AH32" i="65" s="1"/>
  <c r="W40" i="65"/>
  <c r="AH40" i="65" s="1"/>
  <c r="W44" i="65"/>
  <c r="AH44" i="65" s="1"/>
  <c r="W9" i="65"/>
  <c r="AH9" i="65" s="1"/>
  <c r="W13" i="65"/>
  <c r="AH13" i="65" s="1"/>
  <c r="W30" i="65"/>
  <c r="AH30" i="65" s="1"/>
  <c r="W46" i="65"/>
  <c r="AH46" i="65" s="1"/>
  <c r="W25" i="65"/>
  <c r="AH25" i="65" s="1"/>
  <c r="W29" i="65"/>
  <c r="AH29" i="65" s="1"/>
  <c r="W33" i="65"/>
  <c r="AH33" i="65" s="1"/>
  <c r="W41" i="65"/>
  <c r="AH41" i="65" s="1"/>
  <c r="W45" i="65"/>
  <c r="AH45" i="65" s="1"/>
  <c r="W10" i="65"/>
  <c r="AH10" i="65" s="1"/>
  <c r="W48" i="65"/>
  <c r="AH48" i="65" s="1"/>
  <c r="W22" i="65"/>
  <c r="AH22" i="65" s="1"/>
  <c r="W34" i="65"/>
  <c r="AH34" i="65" s="1"/>
  <c r="W11" i="65"/>
  <c r="AH11" i="65" s="1"/>
  <c r="W19" i="65"/>
  <c r="AH19" i="65" s="1"/>
  <c r="W20" i="65"/>
  <c r="AH20" i="65" s="1"/>
  <c r="W39" i="65"/>
  <c r="AH39" i="65" s="1"/>
  <c r="W38" i="65"/>
  <c r="AH38" i="65" s="1"/>
  <c r="W21" i="65"/>
  <c r="AH21" i="65" s="1"/>
  <c r="W36" i="65"/>
  <c r="AH36" i="65" s="1"/>
  <c r="W18" i="65"/>
  <c r="AH18" i="65" s="1"/>
  <c r="W37" i="65"/>
  <c r="AH37" i="65" s="1"/>
  <c r="W17" i="65"/>
  <c r="AH17" i="65" s="1"/>
  <c r="J9" i="105"/>
  <c r="J11" i="105"/>
  <c r="J13" i="105"/>
  <c r="J15" i="105"/>
  <c r="J17" i="105"/>
  <c r="J19" i="105"/>
  <c r="J21" i="105"/>
  <c r="J23" i="105"/>
  <c r="J25" i="105"/>
  <c r="J8" i="105"/>
  <c r="C45" i="99"/>
  <c r="AI36" i="65" l="1"/>
  <c r="AJ36" i="65"/>
  <c r="AK36" i="65" s="1"/>
  <c r="X36" i="65"/>
  <c r="AV36" i="65"/>
  <c r="AJ41" i="65"/>
  <c r="AK41" i="65" s="1"/>
  <c r="X41" i="65"/>
  <c r="AI41" i="65"/>
  <c r="AV41" i="65"/>
  <c r="AX41" i="65"/>
  <c r="AI24" i="65"/>
  <c r="X24" i="65"/>
  <c r="AV24" i="65"/>
  <c r="AJ24" i="65"/>
  <c r="AK24" i="65" s="1"/>
  <c r="AV14" i="65"/>
  <c r="AI14" i="65"/>
  <c r="AJ14" i="65"/>
  <c r="AK14" i="65" s="1"/>
  <c r="X14" i="65"/>
  <c r="X17" i="65"/>
  <c r="AJ17" i="65"/>
  <c r="AK17" i="65" s="1"/>
  <c r="AV17" i="65"/>
  <c r="AI17" i="65"/>
  <c r="AV21" i="65"/>
  <c r="AJ21" i="65"/>
  <c r="AK21" i="65" s="1"/>
  <c r="X21" i="65"/>
  <c r="AI21" i="65"/>
  <c r="AI19" i="65"/>
  <c r="AV19" i="65"/>
  <c r="X19" i="65"/>
  <c r="AJ19" i="65"/>
  <c r="AK19" i="65" s="1"/>
  <c r="AV48" i="65"/>
  <c r="AJ48" i="65"/>
  <c r="AK48" i="65" s="1"/>
  <c r="AI48" i="65"/>
  <c r="X48" i="65"/>
  <c r="X33" i="65"/>
  <c r="AV33" i="65"/>
  <c r="AJ33" i="65"/>
  <c r="AK33" i="65" s="1"/>
  <c r="AI33" i="65"/>
  <c r="AJ30" i="65"/>
  <c r="AK30" i="65" s="1"/>
  <c r="AV30" i="65"/>
  <c r="X30" i="65"/>
  <c r="AI30" i="65"/>
  <c r="AJ40" i="65"/>
  <c r="AK40" i="65" s="1"/>
  <c r="AI40" i="65"/>
  <c r="AV40" i="65"/>
  <c r="X40" i="65"/>
  <c r="AV49" i="65"/>
  <c r="AJ49" i="65"/>
  <c r="AI49" i="65"/>
  <c r="X49" i="65"/>
  <c r="AJ12" i="65"/>
  <c r="X12" i="65"/>
  <c r="AI12" i="65"/>
  <c r="AV12" i="65"/>
  <c r="AV31" i="65"/>
  <c r="AJ31" i="65"/>
  <c r="AK31" i="65" s="1"/>
  <c r="X31" i="65"/>
  <c r="AI31" i="65"/>
  <c r="X8" i="65"/>
  <c r="AV8" i="65"/>
  <c r="AI8" i="65"/>
  <c r="AJ8" i="65"/>
  <c r="X22" i="65"/>
  <c r="AI22" i="65"/>
  <c r="AJ22" i="65"/>
  <c r="AK22" i="65" s="1"/>
  <c r="AV22" i="65"/>
  <c r="AV44" i="65"/>
  <c r="AJ44" i="65"/>
  <c r="AK44" i="65" s="1"/>
  <c r="X44" i="65"/>
  <c r="AI44" i="65"/>
  <c r="AV35" i="65"/>
  <c r="AJ35" i="65"/>
  <c r="AI35" i="65"/>
  <c r="X35" i="65"/>
  <c r="AV37" i="65"/>
  <c r="AJ37" i="65"/>
  <c r="AK37" i="65" s="1"/>
  <c r="AI37" i="65"/>
  <c r="X37" i="65"/>
  <c r="X38" i="65"/>
  <c r="AI38" i="65"/>
  <c r="AJ38" i="65"/>
  <c r="AK38" i="65" s="1"/>
  <c r="AV38" i="65"/>
  <c r="X11" i="65"/>
  <c r="AV11" i="65"/>
  <c r="AJ11" i="65"/>
  <c r="AK11" i="65" s="1"/>
  <c r="AI11" i="65"/>
  <c r="AI10" i="65"/>
  <c r="AJ10" i="65"/>
  <c r="AK10" i="65" s="1"/>
  <c r="AV10" i="65"/>
  <c r="X10" i="65"/>
  <c r="X29" i="65"/>
  <c r="AV29" i="65"/>
  <c r="AJ29" i="65"/>
  <c r="AI29" i="65"/>
  <c r="AJ13" i="65"/>
  <c r="AK13" i="65" s="1"/>
  <c r="AV13" i="65"/>
  <c r="X13" i="65"/>
  <c r="AI13" i="65"/>
  <c r="AI32" i="65"/>
  <c r="AV32" i="65"/>
  <c r="AJ32" i="65"/>
  <c r="AK32" i="65" s="1"/>
  <c r="X32" i="65"/>
  <c r="X42" i="65"/>
  <c r="AV42" i="65"/>
  <c r="AI42" i="65"/>
  <c r="AJ42" i="65"/>
  <c r="AK42" i="65" s="1"/>
  <c r="AJ47" i="65"/>
  <c r="AI47" i="65"/>
  <c r="AV47" i="65"/>
  <c r="X47" i="65"/>
  <c r="AV27" i="65"/>
  <c r="X27" i="65"/>
  <c r="AI27" i="65"/>
  <c r="AJ27" i="65"/>
  <c r="AJ16" i="65"/>
  <c r="AK16" i="65" s="1"/>
  <c r="X16" i="65"/>
  <c r="AV16" i="65"/>
  <c r="AI16" i="65"/>
  <c r="AI20" i="65"/>
  <c r="AV20" i="65"/>
  <c r="AJ20" i="65"/>
  <c r="AK20" i="65" s="1"/>
  <c r="X20" i="65"/>
  <c r="AV46" i="65"/>
  <c r="X46" i="65"/>
  <c r="AI46" i="65"/>
  <c r="AJ46" i="65"/>
  <c r="AK46" i="65" s="1"/>
  <c r="AV50" i="65"/>
  <c r="AJ50" i="65"/>
  <c r="AK50" i="65" s="1"/>
  <c r="AI50" i="65"/>
  <c r="X50" i="65"/>
  <c r="AI18" i="65"/>
  <c r="X18" i="65"/>
  <c r="AV18" i="65"/>
  <c r="AJ18" i="65"/>
  <c r="AJ39" i="65"/>
  <c r="AK39" i="65" s="1"/>
  <c r="AV39" i="65"/>
  <c r="X39" i="65"/>
  <c r="AI39" i="65"/>
  <c r="AI34" i="65"/>
  <c r="AJ34" i="65"/>
  <c r="AK34" i="65" s="1"/>
  <c r="AV34" i="65"/>
  <c r="X34" i="65"/>
  <c r="AJ45" i="65"/>
  <c r="AK45" i="65" s="1"/>
  <c r="AI45" i="65"/>
  <c r="AL45" i="65" s="1"/>
  <c r="X45" i="65"/>
  <c r="AV45" i="65"/>
  <c r="AX45" i="65"/>
  <c r="AV25" i="65"/>
  <c r="AJ25" i="65"/>
  <c r="AK25" i="65" s="1"/>
  <c r="AI25" i="65"/>
  <c r="X25" i="65"/>
  <c r="AI9" i="65"/>
  <c r="AL9" i="65" s="1"/>
  <c r="AV9" i="65"/>
  <c r="X9" i="65"/>
  <c r="AJ9" i="65"/>
  <c r="AK9" i="65" s="1"/>
  <c r="AV28" i="65"/>
  <c r="AI28" i="65"/>
  <c r="AJ28" i="65"/>
  <c r="AK28" i="65" s="1"/>
  <c r="X28" i="65"/>
  <c r="AJ26" i="65"/>
  <c r="AI26" i="65"/>
  <c r="X26" i="65"/>
  <c r="AV26" i="65"/>
  <c r="AV43" i="65"/>
  <c r="AI43" i="65"/>
  <c r="X43" i="65"/>
  <c r="AJ43" i="65"/>
  <c r="AI23" i="65"/>
  <c r="AV23" i="65"/>
  <c r="X23" i="65"/>
  <c r="AJ23" i="65"/>
  <c r="AK23" i="65" s="1"/>
  <c r="X15" i="65"/>
  <c r="AI15" i="65"/>
  <c r="AV15" i="65"/>
  <c r="AJ15" i="65"/>
  <c r="I3" i="107"/>
  <c r="H4" i="107"/>
  <c r="H3" i="107"/>
  <c r="L4" i="107"/>
  <c r="L3" i="107"/>
  <c r="AW34" i="65" l="1"/>
  <c r="AX30" i="65"/>
  <c r="AW24" i="65"/>
  <c r="AW22" i="65"/>
  <c r="AL36" i="65"/>
  <c r="AL41" i="65"/>
  <c r="AL11" i="65"/>
  <c r="AW31" i="65"/>
  <c r="AW30" i="65"/>
  <c r="AZ30" i="65" s="1"/>
  <c r="AW36" i="65"/>
  <c r="AL31" i="65"/>
  <c r="AX19" i="65"/>
  <c r="AX40" i="65"/>
  <c r="AX14" i="65"/>
  <c r="AL14" i="65"/>
  <c r="AX50" i="65"/>
  <c r="AX44" i="65"/>
  <c r="AL33" i="65"/>
  <c r="AW28" i="65"/>
  <c r="AL44" i="65"/>
  <c r="AW21" i="65"/>
  <c r="AL13" i="65"/>
  <c r="AW37" i="65"/>
  <c r="AX48" i="65"/>
  <c r="AL21" i="65"/>
  <c r="AX13" i="65"/>
  <c r="AW23" i="65"/>
  <c r="AL39" i="65"/>
  <c r="AW50" i="65"/>
  <c r="AX38" i="65"/>
  <c r="AL40" i="65"/>
  <c r="AX21" i="65"/>
  <c r="AX36" i="65"/>
  <c r="AW10" i="65"/>
  <c r="AX11" i="65"/>
  <c r="AW44" i="65"/>
  <c r="AX31" i="65"/>
  <c r="AL48" i="65"/>
  <c r="AL19" i="65"/>
  <c r="AX46" i="65"/>
  <c r="AL42" i="65"/>
  <c r="AW38" i="65"/>
  <c r="AZ38" i="65" s="1"/>
  <c r="AW33" i="65"/>
  <c r="AL17" i="65"/>
  <c r="AL34" i="65"/>
  <c r="AX34" i="65"/>
  <c r="AZ34" i="65" s="1"/>
  <c r="AX20" i="65"/>
  <c r="AL20" i="65"/>
  <c r="AX42" i="65"/>
  <c r="AW32" i="65"/>
  <c r="AX17" i="65"/>
  <c r="AX28" i="65"/>
  <c r="AW9" i="65"/>
  <c r="AX39" i="65"/>
  <c r="AL46" i="65"/>
  <c r="AL16" i="65"/>
  <c r="AX16" i="65"/>
  <c r="AW14" i="65"/>
  <c r="AK12" i="65"/>
  <c r="AW12" i="65" s="1"/>
  <c r="AX12" i="65"/>
  <c r="AX9" i="65"/>
  <c r="AW25" i="65"/>
  <c r="AL25" i="65"/>
  <c r="AW45" i="65"/>
  <c r="AZ45" i="65" s="1"/>
  <c r="AW39" i="65"/>
  <c r="AL50" i="65"/>
  <c r="AW20" i="65"/>
  <c r="AK27" i="65"/>
  <c r="AX27" i="65"/>
  <c r="AW42" i="65"/>
  <c r="AL10" i="65"/>
  <c r="AX37" i="65"/>
  <c r="AX22" i="65"/>
  <c r="AW40" i="65"/>
  <c r="AW48" i="65"/>
  <c r="AX24" i="65"/>
  <c r="AZ24" i="65" s="1"/>
  <c r="AL24" i="65"/>
  <c r="AX23" i="65"/>
  <c r="AK18" i="65"/>
  <c r="AX18" i="65"/>
  <c r="AX32" i="65"/>
  <c r="AL32" i="65"/>
  <c r="AK29" i="65"/>
  <c r="AX29" i="65"/>
  <c r="AK35" i="65"/>
  <c r="AW35" i="65" s="1"/>
  <c r="AX35" i="65"/>
  <c r="AL22" i="65"/>
  <c r="AW41" i="65"/>
  <c r="AZ41" i="65" s="1"/>
  <c r="AK43" i="65"/>
  <c r="AW43" i="65" s="1"/>
  <c r="AX43" i="65"/>
  <c r="AK47" i="65"/>
  <c r="AW47" i="65" s="1"/>
  <c r="AX47" i="65"/>
  <c r="AX15" i="65"/>
  <c r="AK15" i="65"/>
  <c r="AW15" i="65" s="1"/>
  <c r="AL23" i="65"/>
  <c r="AX26" i="65"/>
  <c r="AK26" i="65"/>
  <c r="AW26" i="65" s="1"/>
  <c r="AL28" i="65"/>
  <c r="AX25" i="65"/>
  <c r="AW46" i="65"/>
  <c r="AW16" i="65"/>
  <c r="AW13" i="65"/>
  <c r="AX10" i="65"/>
  <c r="AW11" i="65"/>
  <c r="AL38" i="65"/>
  <c r="AL37" i="65"/>
  <c r="AK8" i="65"/>
  <c r="AW8" i="65" s="1"/>
  <c r="AX8" i="65"/>
  <c r="AK49" i="65"/>
  <c r="AW49" i="65" s="1"/>
  <c r="AX49" i="65"/>
  <c r="AL30" i="65"/>
  <c r="AX33" i="65"/>
  <c r="AW19" i="65"/>
  <c r="AZ19" i="65" s="1"/>
  <c r="AW17" i="65"/>
  <c r="I9" i="105"/>
  <c r="I11" i="105"/>
  <c r="I13" i="105"/>
  <c r="I15" i="105"/>
  <c r="I17" i="105"/>
  <c r="I19" i="105"/>
  <c r="I21" i="105"/>
  <c r="I23" i="105"/>
  <c r="I25" i="105"/>
  <c r="I8" i="105"/>
  <c r="AZ48" i="65" l="1"/>
  <c r="AZ20" i="65"/>
  <c r="AZ17" i="65"/>
  <c r="AZ36" i="65"/>
  <c r="AZ22" i="65"/>
  <c r="AZ31" i="65"/>
  <c r="AZ23" i="65"/>
  <c r="AZ21" i="65"/>
  <c r="AZ13" i="65"/>
  <c r="AZ28" i="65"/>
  <c r="AZ15" i="65"/>
  <c r="AZ44" i="65"/>
  <c r="AZ43" i="65"/>
  <c r="AL47" i="65"/>
  <c r="AZ40" i="65"/>
  <c r="AZ10" i="65"/>
  <c r="AZ14" i="65"/>
  <c r="AZ39" i="65"/>
  <c r="AZ33" i="65"/>
  <c r="AZ11" i="65"/>
  <c r="AZ37" i="65"/>
  <c r="AZ50" i="65"/>
  <c r="AZ46" i="65"/>
  <c r="AL12" i="65"/>
  <c r="AZ9" i="65"/>
  <c r="AZ35" i="65"/>
  <c r="AZ8" i="65"/>
  <c r="AZ16" i="65"/>
  <c r="AZ47" i="65"/>
  <c r="AZ32" i="65"/>
  <c r="AZ12" i="65"/>
  <c r="AZ26" i="65"/>
  <c r="AZ42" i="65"/>
  <c r="AZ25" i="65"/>
  <c r="AL8" i="65"/>
  <c r="AZ49" i="65"/>
  <c r="AL43" i="65"/>
  <c r="AL29" i="65"/>
  <c r="AW29" i="65"/>
  <c r="AZ29" i="65" s="1"/>
  <c r="AW18" i="65"/>
  <c r="AZ18" i="65" s="1"/>
  <c r="AL18" i="65"/>
  <c r="AL35" i="65"/>
  <c r="AL49" i="65"/>
  <c r="AL27" i="65"/>
  <c r="AW27" i="65"/>
  <c r="AZ27" i="65" s="1"/>
  <c r="AL15" i="65"/>
  <c r="AL26" i="65"/>
  <c r="J105" i="105" l="1"/>
  <c r="M8" i="105"/>
  <c r="AB34" i="65" l="1"/>
  <c r="F22" i="91"/>
  <c r="G22" i="91"/>
  <c r="C22" i="91"/>
  <c r="D22" i="91"/>
  <c r="K4" i="107" l="1"/>
  <c r="J4" i="107"/>
  <c r="M4" i="107" s="1"/>
  <c r="K3" i="107"/>
  <c r="N3" i="107" s="1"/>
  <c r="J3" i="107"/>
  <c r="N4" i="107" l="1"/>
  <c r="M3" i="107"/>
  <c r="C38" i="99"/>
  <c r="C37" i="99"/>
  <c r="E21" i="91"/>
  <c r="H21" i="91"/>
  <c r="I21" i="91" l="1"/>
  <c r="H15" i="92" l="1"/>
  <c r="H14" i="92"/>
  <c r="H13" i="92"/>
  <c r="H12" i="92"/>
  <c r="H11" i="92"/>
  <c r="H10" i="92"/>
  <c r="H9" i="92"/>
  <c r="H4" i="92"/>
  <c r="I10" i="92"/>
  <c r="W6" i="65" l="1"/>
  <c r="AH6" i="65" s="1"/>
  <c r="W7" i="65"/>
  <c r="AH7" i="65" s="1"/>
  <c r="W5" i="65"/>
  <c r="AH5" i="65" s="1"/>
  <c r="W4" i="65"/>
  <c r="AH4" i="65" s="1"/>
  <c r="BA4" i="65"/>
  <c r="E17" i="91"/>
  <c r="H17" i="91"/>
  <c r="I26" i="105" s="1"/>
  <c r="J26" i="105" s="1"/>
  <c r="E13" i="91"/>
  <c r="H13" i="91"/>
  <c r="H5" i="91"/>
  <c r="H6" i="91"/>
  <c r="H7" i="91"/>
  <c r="I10" i="105" s="1"/>
  <c r="J10" i="105" s="1"/>
  <c r="H8" i="91"/>
  <c r="H9" i="91"/>
  <c r="I14" i="105" s="1"/>
  <c r="J14" i="105" s="1"/>
  <c r="H10" i="91"/>
  <c r="I16" i="105" s="1"/>
  <c r="J16" i="105" s="1"/>
  <c r="H11" i="91"/>
  <c r="I18" i="105" s="1"/>
  <c r="J18" i="105" s="1"/>
  <c r="H12" i="91"/>
  <c r="H14" i="91"/>
  <c r="I20" i="105" s="1"/>
  <c r="J20" i="105" s="1"/>
  <c r="H15" i="91"/>
  <c r="H16" i="91"/>
  <c r="I24" i="105" s="1"/>
  <c r="J24" i="105" s="1"/>
  <c r="H18" i="91"/>
  <c r="H19" i="91"/>
  <c r="H20" i="91"/>
  <c r="E5" i="91"/>
  <c r="E6" i="91"/>
  <c r="E7" i="91"/>
  <c r="E8" i="91"/>
  <c r="E9" i="91"/>
  <c r="E10" i="91"/>
  <c r="E11" i="91"/>
  <c r="E12" i="91"/>
  <c r="E14" i="91"/>
  <c r="E15" i="91"/>
  <c r="E16" i="91"/>
  <c r="E18" i="91"/>
  <c r="E19" i="91"/>
  <c r="E20" i="91"/>
  <c r="E4" i="91"/>
  <c r="H4" i="91"/>
  <c r="AV4" i="65" l="1"/>
  <c r="X4" i="65"/>
  <c r="AJ4" i="65"/>
  <c r="AK4" i="65" s="1"/>
  <c r="AI4" i="65"/>
  <c r="AI5" i="65"/>
  <c r="X5" i="65"/>
  <c r="AV5" i="65"/>
  <c r="AJ5" i="65"/>
  <c r="AK5" i="65" s="1"/>
  <c r="AV7" i="65"/>
  <c r="AJ7" i="65"/>
  <c r="AK7" i="65" s="1"/>
  <c r="X7" i="65"/>
  <c r="AI7" i="65"/>
  <c r="X6" i="65"/>
  <c r="AI6" i="65"/>
  <c r="AV6" i="65"/>
  <c r="AJ6" i="65"/>
  <c r="AK6" i="65" s="1"/>
  <c r="I12" i="105"/>
  <c r="J12" i="105" s="1"/>
  <c r="I22" i="105"/>
  <c r="J22" i="105" s="1"/>
  <c r="I11" i="91"/>
  <c r="I12" i="91"/>
  <c r="I17" i="91"/>
  <c r="C39" i="99"/>
  <c r="I5" i="91"/>
  <c r="I13" i="91"/>
  <c r="I19" i="91"/>
  <c r="I9" i="91"/>
  <c r="I14" i="91"/>
  <c r="I15" i="91"/>
  <c r="I6" i="91"/>
  <c r="I16" i="91"/>
  <c r="I7" i="91"/>
  <c r="I18" i="91"/>
  <c r="I8" i="91"/>
  <c r="I20" i="91"/>
  <c r="I10" i="91"/>
  <c r="I4" i="91"/>
  <c r="AW5" i="65" l="1"/>
  <c r="AL4" i="65"/>
  <c r="AW7" i="65"/>
  <c r="AL5" i="65"/>
  <c r="AW6" i="65"/>
  <c r="AL7" i="65"/>
  <c r="AX7" i="65"/>
  <c r="AX4" i="65"/>
  <c r="AX6" i="65"/>
  <c r="AX5" i="65"/>
  <c r="AW4" i="65"/>
  <c r="AL6" i="65"/>
  <c r="AZ6" i="65"/>
  <c r="C44" i="99"/>
  <c r="AB11" i="65"/>
  <c r="AB49" i="65"/>
  <c r="AB30" i="65"/>
  <c r="AB40" i="65"/>
  <c r="AB28" i="65"/>
  <c r="AB41" i="65"/>
  <c r="AB13" i="65"/>
  <c r="AB43" i="65"/>
  <c r="AB23" i="65"/>
  <c r="AB25" i="65"/>
  <c r="AB45" i="65"/>
  <c r="AB20" i="65"/>
  <c r="AB10" i="65"/>
  <c r="AB9" i="65"/>
  <c r="AB24" i="65"/>
  <c r="AB32" i="65"/>
  <c r="AB12" i="65"/>
  <c r="AB31" i="65"/>
  <c r="AB33" i="65"/>
  <c r="AB26" i="65"/>
  <c r="AB48" i="65"/>
  <c r="AB44" i="65"/>
  <c r="AB21" i="65"/>
  <c r="AB29" i="65"/>
  <c r="AB42" i="65"/>
  <c r="AB35" i="65"/>
  <c r="C36" i="99"/>
  <c r="I9" i="92"/>
  <c r="AZ5" i="65" l="1"/>
  <c r="AZ7" i="65"/>
  <c r="AZ4" i="65"/>
  <c r="AB27" i="65"/>
  <c r="AB22" i="65"/>
  <c r="AB38" i="65"/>
  <c r="I4" i="92"/>
  <c r="AB47" i="65"/>
  <c r="C35" i="99"/>
  <c r="C40" i="99" s="1"/>
  <c r="AB6" i="65"/>
  <c r="I5" i="92"/>
  <c r="I7" i="92"/>
  <c r="I8" i="92"/>
  <c r="I6" i="92"/>
  <c r="AB36" i="65" l="1"/>
  <c r="C43" i="99"/>
  <c r="C46" i="99" s="1"/>
  <c r="AB39" i="65"/>
  <c r="AB17" i="65"/>
  <c r="AB8" i="65"/>
  <c r="AB46" i="65"/>
  <c r="AB15" i="65"/>
  <c r="AB50" i="65"/>
  <c r="AB18" i="65"/>
  <c r="C32" i="99"/>
  <c r="AB5" i="65"/>
  <c r="AB14" i="65" l="1"/>
  <c r="AB37" i="65"/>
  <c r="AB4" i="65"/>
  <c r="AB19" i="65"/>
  <c r="AB7" i="65"/>
  <c r="AB16" i="65"/>
  <c r="C48" i="99"/>
  <c r="M9" i="105" l="1"/>
</calcChain>
</file>

<file path=xl/sharedStrings.xml><?xml version="1.0" encoding="utf-8"?>
<sst xmlns="http://schemas.openxmlformats.org/spreadsheetml/2006/main" count="941" uniqueCount="660">
  <si>
    <t>LTM Status</t>
  </si>
  <si>
    <t>LTM Grade</t>
  </si>
  <si>
    <t>LTM Rate</t>
  </si>
  <si>
    <t>LTM Name</t>
  </si>
  <si>
    <t xml:space="preserve">LTM Grade </t>
  </si>
  <si>
    <t>LTM Rate Effective From</t>
  </si>
  <si>
    <t xml:space="preserve">Indemnity Principle Limit </t>
  </si>
  <si>
    <t>Part</t>
  </si>
  <si>
    <t>Item No</t>
  </si>
  <si>
    <t>Date</t>
  </si>
  <si>
    <t>Details</t>
  </si>
  <si>
    <t>Time</t>
  </si>
  <si>
    <t>PC</t>
  </si>
  <si>
    <t>Base PC</t>
  </si>
  <si>
    <t>Total Profit Costs (inc SF and VAT)</t>
  </si>
  <si>
    <t>Counsel's Base Fees</t>
  </si>
  <si>
    <t>VAT on Base Counsel Fees</t>
  </si>
  <si>
    <t>Counsel's SF</t>
  </si>
  <si>
    <t>VAT on Counsel's SF</t>
  </si>
  <si>
    <t>Total Counsel Fees (inc SF and VAT)</t>
  </si>
  <si>
    <t>VAT On Other Disbs</t>
  </si>
  <si>
    <t>Total Other Disbs (inc VAT)</t>
  </si>
  <si>
    <t>Other Disbs</t>
  </si>
  <si>
    <t>Witness Statements</t>
  </si>
  <si>
    <t>Trial Preparation</t>
  </si>
  <si>
    <t>Grand Total</t>
  </si>
  <si>
    <t>and</t>
  </si>
  <si>
    <t>QUEEN'S BENCH DIVISION</t>
  </si>
  <si>
    <t>IN THE HIGH COURT OF JUSTICE</t>
  </si>
  <si>
    <t>Signed………………………………………………………………………………..</t>
  </si>
  <si>
    <t>I hereby certify that all disbursements listed in this bill which individually do not exceed £500 (other than those relating to counsel's fees) have been duly discharged.</t>
  </si>
  <si>
    <t>CERTIFICATE IN RESPECT OF DISBURSEMENTS NOT EXCEEDING £500</t>
  </si>
  <si>
    <t>CERTIFICATE AS TO INTEREST AND PAYMENTS</t>
  </si>
  <si>
    <t>INSTRUCTIONS</t>
  </si>
  <si>
    <t>INTRODUCTION</t>
  </si>
  <si>
    <t>PTR</t>
  </si>
  <si>
    <t>STRUCTURE OF THE BILL</t>
  </si>
  <si>
    <t>B E T W E E N:</t>
  </si>
  <si>
    <t>Claimant</t>
  </si>
  <si>
    <t>-and-</t>
  </si>
  <si>
    <t>Defendant</t>
  </si>
  <si>
    <t xml:space="preserve">I certify that </t>
  </si>
  <si>
    <t xml:space="preserve">I certify that this bill is both accurate and complete and </t>
  </si>
  <si>
    <t>No rulings have been made in this case which affects my/the receiving party's entitlement to interest on costs.</t>
  </si>
  <si>
    <t>Expense Code</t>
  </si>
  <si>
    <t>A112</t>
  </si>
  <si>
    <t>A106</t>
  </si>
  <si>
    <t>A129</t>
  </si>
  <si>
    <t>Activity Name</t>
  </si>
  <si>
    <t>Expense Name</t>
  </si>
  <si>
    <t>A103</t>
  </si>
  <si>
    <t>X117</t>
  </si>
  <si>
    <t>JE10</t>
  </si>
  <si>
    <t>JF10</t>
  </si>
  <si>
    <t>A109</t>
  </si>
  <si>
    <t>A108</t>
  </si>
  <si>
    <t>JG10</t>
  </si>
  <si>
    <t>JK10</t>
  </si>
  <si>
    <t>A101</t>
  </si>
  <si>
    <t>JF40</t>
  </si>
  <si>
    <t>Funding</t>
  </si>
  <si>
    <t>X101</t>
  </si>
  <si>
    <t>Copies/Hard Copy Prints/Printing-Black &amp; White (Internal)</t>
  </si>
  <si>
    <t>Budgeting - own side's costs</t>
  </si>
  <si>
    <t>A102</t>
  </si>
  <si>
    <t>Research</t>
  </si>
  <si>
    <t>Budgeting - Precedent H</t>
  </si>
  <si>
    <t>Draft/Revise</t>
  </si>
  <si>
    <t>JB30</t>
  </si>
  <si>
    <t>Budgeting - between the parties</t>
  </si>
  <si>
    <t>A104</t>
  </si>
  <si>
    <t>Review/Analyze</t>
  </si>
  <si>
    <t>Factual investigation</t>
  </si>
  <si>
    <t>A105</t>
  </si>
  <si>
    <t>Legal investigation</t>
  </si>
  <si>
    <t>Communicate (with client)</t>
  </si>
  <si>
    <t>Pre-action protocol (or similar) work</t>
  </si>
  <si>
    <t>A107</t>
  </si>
  <si>
    <t>Communicate (Other Party(s)/other outside lawyers)</t>
  </si>
  <si>
    <t>JD10</t>
  </si>
  <si>
    <t>Mediation</t>
  </si>
  <si>
    <t>A113</t>
  </si>
  <si>
    <t>Communicate (witnesses)</t>
  </si>
  <si>
    <t>JD20</t>
  </si>
  <si>
    <t>Other Settlement Matters</t>
  </si>
  <si>
    <t>A114</t>
  </si>
  <si>
    <t>Communicate (experts)</t>
  </si>
  <si>
    <t>Communicate (other external)</t>
  </si>
  <si>
    <t>JE20</t>
  </si>
  <si>
    <t>Review of Other Party(s)' Statements of Case</t>
  </si>
  <si>
    <t>A110</t>
  </si>
  <si>
    <t>Manage Data/Files/Documentation</t>
  </si>
  <si>
    <t>X112</t>
  </si>
  <si>
    <t>Delivery Services/Messengers</t>
  </si>
  <si>
    <t>JE40</t>
  </si>
  <si>
    <t>Billable Travel Time</t>
  </si>
  <si>
    <t>Preparation of the disclosure report and the disclosure proposal</t>
  </si>
  <si>
    <t>Communicate (with Outside Counsel)</t>
  </si>
  <si>
    <t>X114</t>
  </si>
  <si>
    <t>Local Travel</t>
  </si>
  <si>
    <t>JF20</t>
  </si>
  <si>
    <t>Obtaining and reviewing documents</t>
  </si>
  <si>
    <t>Other</t>
  </si>
  <si>
    <t>X115</t>
  </si>
  <si>
    <t>Out-of-Town Travel</t>
  </si>
  <si>
    <t>JF30</t>
  </si>
  <si>
    <t>Preparing and serving disclosure lists</t>
  </si>
  <si>
    <t>X116</t>
  </si>
  <si>
    <t>Meals</t>
  </si>
  <si>
    <t>Court and Governmental Agency Fees</t>
  </si>
  <si>
    <t>Taking, preparing and finalising witness statement(s)</t>
  </si>
  <si>
    <t>X124</t>
  </si>
  <si>
    <t>Publications/Books/Treatises</t>
  </si>
  <si>
    <t>JG20</t>
  </si>
  <si>
    <t>Reviewing Other Party(s)' witness statement(s)</t>
  </si>
  <si>
    <t>X125</t>
  </si>
  <si>
    <t>ATE Premiums/Insurance</t>
  </si>
  <si>
    <t>JH10</t>
  </si>
  <si>
    <t>JH20</t>
  </si>
  <si>
    <t>Joint expert evidence</t>
  </si>
  <si>
    <t>JI10</t>
  </si>
  <si>
    <t>JI20</t>
  </si>
  <si>
    <t>JI30</t>
  </si>
  <si>
    <t>Applications for an injunction or committal</t>
  </si>
  <si>
    <t>Applications for disclosure or Further Information</t>
  </si>
  <si>
    <t>Applications concerning evidence</t>
  </si>
  <si>
    <t>X135</t>
  </si>
  <si>
    <t>Local Solicitor Agents</t>
  </si>
  <si>
    <t>Applications relating to Costs alone</t>
  </si>
  <si>
    <t>X137</t>
  </si>
  <si>
    <t>Consultants, Other Professionals or Foreign Lawyers</t>
  </si>
  <si>
    <t>Permission applications</t>
  </si>
  <si>
    <t>Other applications</t>
  </si>
  <si>
    <t>JJ10</t>
  </si>
  <si>
    <t>Preparation of trial bundles</t>
  </si>
  <si>
    <t>JJ20</t>
  </si>
  <si>
    <t>General work regarding preparation for trial</t>
  </si>
  <si>
    <t>X145</t>
  </si>
  <si>
    <t>Witness Expenses Incurred</t>
  </si>
  <si>
    <t>Advocacy</t>
  </si>
  <si>
    <t>X146</t>
  </si>
  <si>
    <t>Outside Counsel Charges (Local)</t>
  </si>
  <si>
    <t>JK20</t>
  </si>
  <si>
    <t>Support of advocates</t>
  </si>
  <si>
    <t>JL10</t>
  </si>
  <si>
    <t>Preparing costs claim</t>
  </si>
  <si>
    <t>Hearings</t>
  </si>
  <si>
    <t>Post Assessment Work (excluding Hearings)</t>
  </si>
  <si>
    <t>Plan and prepare for</t>
  </si>
  <si>
    <t>Issue/Pleadings</t>
  </si>
  <si>
    <t>Values</t>
  </si>
  <si>
    <t>Budgeting incl. costs estimates</t>
  </si>
  <si>
    <t>ADR/Settlement</t>
  </si>
  <si>
    <t>Expert Reports</t>
  </si>
  <si>
    <t>Interim Applications and Hearings (Interlocutory Applications)</t>
  </si>
  <si>
    <t>Costs Assessment</t>
  </si>
  <si>
    <t>Issue and Serve Proceedings and Preparation of Statement(s) of Case</t>
  </si>
  <si>
    <t>Appear For/Attend</t>
  </si>
  <si>
    <t xml:space="preserve">Trial </t>
  </si>
  <si>
    <t>in respect of the bill the costs claimed herein do not exceed the costs which the receiving party is required to pay my firm.</t>
  </si>
  <si>
    <t>MASTER CHRONOLOGY</t>
  </si>
  <si>
    <t>Description of work</t>
  </si>
  <si>
    <t>VAT Rate</t>
  </si>
  <si>
    <t>VAT Amount</t>
  </si>
  <si>
    <t>Additional Information</t>
  </si>
  <si>
    <t>Total PC</t>
  </si>
  <si>
    <t>Total Disbs</t>
  </si>
  <si>
    <t>Total VAT</t>
  </si>
  <si>
    <t>Total Costs</t>
  </si>
  <si>
    <t>(blank)</t>
  </si>
  <si>
    <t>ATE Premium</t>
  </si>
  <si>
    <t>Total</t>
  </si>
  <si>
    <t>VAT</t>
  </si>
  <si>
    <t>Description</t>
  </si>
  <si>
    <t>Mr A</t>
  </si>
  <si>
    <t>VAT %</t>
  </si>
  <si>
    <t>CACFA - SA</t>
  </si>
  <si>
    <t>Company B</t>
  </si>
  <si>
    <t>ABC Firm</t>
  </si>
  <si>
    <t>SF</t>
  </si>
  <si>
    <t>External Party Name</t>
  </si>
  <si>
    <t>SF%</t>
  </si>
  <si>
    <t>Phase Name</t>
  </si>
  <si>
    <t>Task Code</t>
  </si>
  <si>
    <t>Task Name</t>
  </si>
  <si>
    <t>LTM</t>
  </si>
  <si>
    <t>Disclosure</t>
  </si>
  <si>
    <t>The claim was conducted throughout by……………………………</t>
  </si>
  <si>
    <t>Total (£)</t>
  </si>
  <si>
    <t>Disbs (£)</t>
  </si>
  <si>
    <t>Time costs (£)</t>
  </si>
  <si>
    <t>CMC</t>
  </si>
  <si>
    <t>Trial</t>
  </si>
  <si>
    <t>Contingent Cost A</t>
  </si>
  <si>
    <t>Phase Code</t>
  </si>
  <si>
    <t>Pre-Budget</t>
  </si>
  <si>
    <t>Budget Approved / Agreed</t>
  </si>
  <si>
    <t>Estimated ("E")</t>
  </si>
  <si>
    <t>Activity Code</t>
  </si>
  <si>
    <t>JC00</t>
  </si>
  <si>
    <t>JD00</t>
  </si>
  <si>
    <t>JE00</t>
  </si>
  <si>
    <t>JF00</t>
  </si>
  <si>
    <t>JG00</t>
  </si>
  <si>
    <t>JH00</t>
  </si>
  <si>
    <t>JK00</t>
  </si>
  <si>
    <t>JL00</t>
  </si>
  <si>
    <t>JB00</t>
  </si>
  <si>
    <t>JJ00</t>
  </si>
  <si>
    <t>JM00</t>
  </si>
  <si>
    <t>Pre, Post or Non Budget</t>
  </si>
  <si>
    <t>SF on Base PC</t>
  </si>
  <si>
    <t>VAT on SF on Base PC</t>
  </si>
  <si>
    <t>The Issues</t>
  </si>
  <si>
    <t>THE PROCEEDINGS</t>
  </si>
  <si>
    <t>CONDUCT OF THE CLAIM/FUNDING</t>
  </si>
  <si>
    <t>ATE PREMIUM SECTION</t>
  </si>
  <si>
    <t>OTHER DISBS SECTION</t>
  </si>
  <si>
    <t>COUNSELS FEE SECTION</t>
  </si>
  <si>
    <t>Disb Total</t>
  </si>
  <si>
    <t>Task Description</t>
  </si>
  <si>
    <t>JA00</t>
  </si>
  <si>
    <t>All work relating to reviewing funding options, securing funding and reports to funders during the life of the case.</t>
  </si>
  <si>
    <t>JA10</t>
  </si>
  <si>
    <t>All work relating to reviewing funding options and securing funding.</t>
  </si>
  <si>
    <t>All work throughout the life of the case relating to budgeting and costs management, excluding the ‘costs assessment’ and ‘funding’ related work and preparation for and attendance at any costs management hearing, all of which have discrete phases.</t>
  </si>
  <si>
    <t>JB10</t>
  </si>
  <si>
    <t>Preparing budgets solely for the client and monitoring costs incurred for the purposes of any required variations. Performing budgetary work related to obtaining third party funding/ATE insurance.</t>
  </si>
  <si>
    <t>JB20</t>
  </si>
  <si>
    <t xml:space="preserve">Initially completing Precedent H - This task is confined to preparing and compiling the first budget required by the court in the form of Precedent H.  </t>
  </si>
  <si>
    <t>Work on budgeting between the parties following initial completion of the first budget, including the monitoring of costs incurred against the budget and any applications for variation of a budget.</t>
  </si>
  <si>
    <t>Initial and Pre-Action Protocol Work</t>
  </si>
  <si>
    <t>Work relating to the obtaining of instructions, identification of witnesses, dealing with locus and evidential issues, dealing with and identifying legal issues arising from the case and strategy, and dealing with any protocol related matters, if not covered elsewhere.</t>
  </si>
  <si>
    <t>JC10</t>
  </si>
  <si>
    <t>Work required to understand the facts of the case including instructions from the client and the identification of potential witnesses</t>
  </si>
  <si>
    <t>JC20</t>
  </si>
  <si>
    <t xml:space="preserve">Includes identification of the legal issues raised by the case facts and developing the strategy for the case.  </t>
  </si>
  <si>
    <t>JC30</t>
  </si>
  <si>
    <t>Communications at an initial stage in compliance with pre-action protocol including letters before action and responses.</t>
  </si>
  <si>
    <t>ADR / Settlement</t>
  </si>
  <si>
    <t xml:space="preserve">Work that is directed to settlement including ADR </t>
  </si>
  <si>
    <t>Work related to proposals for mediation, preparation and attendance at the mediation and any follow-up work.</t>
  </si>
  <si>
    <t>Work that is directed to settlement including Part 36 and other offers and consequent negotiations (includes all forms of ADR other than mediation).</t>
  </si>
  <si>
    <t>Issue / Statements of Case</t>
  </si>
  <si>
    <t>Covers issue and acknowledgment of proceedings, Statements of Case and Further Information requests/responses.  Includes taking instructions, making inquiries and searches, researching, drafting, editing, filing and all meetings and communications for the purpose of such documents.</t>
  </si>
  <si>
    <t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t>
  </si>
  <si>
    <t xml:space="preserve">Considering Other Party(s)' Claim Form and Statements of Case.  </t>
  </si>
  <si>
    <t>JE30</t>
  </si>
  <si>
    <t>Requests for Further Information</t>
  </si>
  <si>
    <t>Preparing and considering requests for Further Information and responses thereto.</t>
  </si>
  <si>
    <t>Amendment of Statements of Case</t>
  </si>
  <si>
    <t>Preparing and considering amendments to originating process, Statements of Case, Part 20 proceedings.  In appeals refers to amendments to Appellants’ and Respondents’ Notices and supporting skeleton arguments.</t>
  </si>
  <si>
    <t>Work relating to gathering and reviewing documents for potential disclosure, preparing disclosure lists and practical steps of disclosure.</t>
  </si>
  <si>
    <t>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t>
  </si>
  <si>
    <t>Obtaining and reviewing documents to determine relevance (applicable to both manual and e-disclosure).</t>
  </si>
  <si>
    <t>Preparing and serving disclosure lists (applicable to both manual and e-disclosure).</t>
  </si>
  <si>
    <t>Inspection and review of the other side's disclosure for work undertaken after exchange of disclosure lists.</t>
  </si>
  <si>
    <t>Inspection and review of the other side’s disclosure for work undertaken after exchange of disclosure lists (applicable to both manual and e-disclosure).</t>
  </si>
  <si>
    <t>Witness statements</t>
  </si>
  <si>
    <t>Work that relates to the identification of potential witnesses and preparing their evidence for trial (excludes witness evidence in relation to interim applications).</t>
  </si>
  <si>
    <t>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t>
  </si>
  <si>
    <t>Considering Other Party(s)' witness statements, affidavits, witness summaries, Civil Evidence Act or similar notices, reviewing same in context of other evidence and material, considering strategy to deal with issues raised.</t>
  </si>
  <si>
    <t>Expert reports</t>
  </si>
  <si>
    <t>Work that relates to the identification of potential experts and preparing their evidence for trial (excludes expert evidence in relation to interim applications).</t>
  </si>
  <si>
    <t xml:space="preserve">Own expert evidence </t>
  </si>
  <si>
    <t>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t>
  </si>
  <si>
    <t>Other Party(s)' expert evidence</t>
  </si>
  <si>
    <t xml:space="preserve">Considering Other Party(s)' expert evidence, preparing and asking questions of their experts, considering replies, reviewing case in light of such evidence.  </t>
  </si>
  <si>
    <t>JH30</t>
  </si>
  <si>
    <t>As [JH10] (own expert evidence) with appropriate modifications.</t>
  </si>
  <si>
    <t>JI00</t>
  </si>
  <si>
    <t>Case and Costs Management Hearings</t>
  </si>
  <si>
    <t>Work relating to such hearings and the preparation for them, including PTR and CMC’s. This does not include interim applications heard at the same time.</t>
  </si>
  <si>
    <t>Case Management Conference</t>
  </si>
  <si>
    <t>Work in preparing for and attending any Case Management Conference (excluding Costs Management)</t>
  </si>
  <si>
    <t>Pre Trial Review</t>
  </si>
  <si>
    <t xml:space="preserve">Work in preparing for and attending any Pre Trial Review (excluding Costs Management).  </t>
  </si>
  <si>
    <t>Costs Management Conference</t>
  </si>
  <si>
    <t>Work in preparing for and attending any Costs Management Conference / Hearing including the hearing of any applications to vary a budget.</t>
  </si>
  <si>
    <t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t>
  </si>
  <si>
    <t>Applications relating to originating process or Statement of Case or for default or summary judgment</t>
  </si>
  <si>
    <t xml:space="preserve"> Includes applications as to service or jurisdiction, to strike out or amend all or part of a claim or Statement of Case, or for the variation of parties.</t>
  </si>
  <si>
    <t>Work performed related to applications for an injunction or committal.</t>
  </si>
  <si>
    <t>JJ30</t>
  </si>
  <si>
    <t>Work performed related to applications for disclosure or Further Information</t>
  </si>
  <si>
    <t>JJ40</t>
  </si>
  <si>
    <t>Work performed related to applications concerning evidence</t>
  </si>
  <si>
    <t>JJ50</t>
  </si>
  <si>
    <t>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t>
  </si>
  <si>
    <t>JJ60</t>
  </si>
  <si>
    <t>All permission applications where permission to proceed is required, such as in judicial review proceedings or on appeal.</t>
  </si>
  <si>
    <t>JJ70</t>
  </si>
  <si>
    <t>All other types of application not covered by the categories above</t>
  </si>
  <si>
    <t>Trial preparation</t>
  </si>
  <si>
    <t>Work for the preparation of the trial not included in the other phases.</t>
  </si>
  <si>
    <t>Time spent identifying documents for inclusion in the trial bundles, working with the other parties to agree the trial bundles, preparing and updating the trial bundles.</t>
  </si>
  <si>
    <t>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t>
  </si>
  <si>
    <t>Covers preparation for advocacy including written trial submissions and all other work from the first day on which a  trial or appeal begins or, if settled, was due to begin.</t>
  </si>
  <si>
    <t>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t>
  </si>
  <si>
    <t>JL20</t>
  </si>
  <si>
    <t>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t>
  </si>
  <si>
    <t>JL30</t>
  </si>
  <si>
    <t>Judgment and post-trial activity</t>
  </si>
  <si>
    <t>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t>
  </si>
  <si>
    <t>Work related to the assessment or agreement of costs following trial or settlement of the underlying action</t>
  </si>
  <si>
    <t>JM10</t>
  </si>
  <si>
    <t xml:space="preserve">Includes the reconciliation of the costs claimed to any approved budget in and the preparation of the bill of costs for detailed assessment </t>
  </si>
  <si>
    <t>JM20</t>
  </si>
  <si>
    <t>Points of dispute, Replies and Negotiations</t>
  </si>
  <si>
    <t>Work on the formal procedural steps under CPR 47 following service of a bill of costs together with Part 36 and other offers to settle costs and consequent negotiations</t>
  </si>
  <si>
    <t>JM30</t>
  </si>
  <si>
    <t>Includes preparation for and attendance at hearings for directions and interim certificate applications as well as the detailed assessment itself</t>
  </si>
  <si>
    <t>JM40</t>
  </si>
  <si>
    <t>Includes post-hearing calculations and all other work required  to finalise the amounts due for principal, interest and the costs of the assessment</t>
  </si>
  <si>
    <t>Activity Description</t>
  </si>
  <si>
    <t>Previous Code</t>
  </si>
  <si>
    <t>Any planning or preparation associated with a matter.  Includes budgeting and case assessment services if these are allowed by the client.</t>
  </si>
  <si>
    <t>Any legal or factual research associated with the matter</t>
  </si>
  <si>
    <t>Any drafting or revision or other preparation of documents or other material</t>
  </si>
  <si>
    <t>Any review or analysis of documents or other material</t>
  </si>
  <si>
    <t>Communicate (internally within legal team)</t>
  </si>
  <si>
    <t>Any internal communications within firm.</t>
  </si>
  <si>
    <t>Any  communication by letter, fax, email, telephone, meetings and conferences with client</t>
  </si>
  <si>
    <t>Any  communication by letter, fax, email, telephone, meetings and conferences with opposing counsel or other outside lawyers not representing the client</t>
  </si>
  <si>
    <t>Any  communication by letter, fax, email, telephone, meetings and conferences with witnesses in the legal matter</t>
  </si>
  <si>
    <t>Any  communication by letter, fax, email, telephone, meetings and conferences with experts associated with the legal matter</t>
  </si>
  <si>
    <t>Any  communication by letter, fax, email, telephone, meetings and conferences with other external parties not already specified within these activity codes</t>
  </si>
  <si>
    <t>Any appearance for or attendance at a scheduled event related to the matter</t>
  </si>
  <si>
    <t>Any handling of documents, files or data other than drafting, revising, reviewing or analysing.</t>
  </si>
  <si>
    <t xml:space="preserve">Travel time billed by the timekeeper when other billable services are not performed for the client.  Includes time spent waiting associated with the matter when other billable services are not performed for the client.  </t>
  </si>
  <si>
    <t>DRI Code A112</t>
  </si>
  <si>
    <t>A115</t>
  </si>
  <si>
    <t>Medical Record and Medical Bill Management</t>
  </si>
  <si>
    <t>Any services associated with the review, compilation, digesting, summary or processing of medical records or bills when performed in-house only</t>
  </si>
  <si>
    <t>A116</t>
  </si>
  <si>
    <t>Training</t>
  </si>
  <si>
    <t>Training services provided by the law firm or legal Supplier and billed as an hourly service.  Typically technical or project training associated with eDiscovery.</t>
  </si>
  <si>
    <t>A117</t>
  </si>
  <si>
    <t>Special Handling Copying/Scanning/Imaging (Internal)</t>
  </si>
  <si>
    <t>Any special  oversized copying, binding, scanning, imaging and photograph reproduction which requires manual handling</t>
  </si>
  <si>
    <t>A118</t>
  </si>
  <si>
    <t>Collection-Forensic</t>
  </si>
  <si>
    <t>For discovery and eDiscovery, the forensic acquisition and analysis of data that includes active files, deleted files and file fragments using specialized software or hardware</t>
  </si>
  <si>
    <t>A119</t>
  </si>
  <si>
    <t xml:space="preserve">Culling &amp; Filtering </t>
  </si>
  <si>
    <t>For discovery and eDiscovery, activities associated with grouping and filtering documents for processing.  Includes deduplication, deNIST*, etc.  Excludes culling and filtering associated with the creation of a Privilege Log (A124). * National Institute of Standards &amp; Technology list:  has yearly list of "program files" that are removed from collection.</t>
  </si>
  <si>
    <t>A120</t>
  </si>
  <si>
    <t>Processing</t>
  </si>
  <si>
    <t>For discovery and eDiscovery, services associated with the processing of documents, images, files, etc. in a document collection.  Includes  OCR, importing/ingestion/overlay, exporting, file conversion and/or extraction when billed as a service.  Excludes scanning (A117).</t>
  </si>
  <si>
    <t>A121</t>
  </si>
  <si>
    <t>Review and Analysis</t>
  </si>
  <si>
    <t>For discovery and eDiscovery, the inspection, review, consideration and analysis of documents and/or evidence.   Includes coding and relevance issues.  Excludes creation of privilege log (A124 ).</t>
  </si>
  <si>
    <t>A122</t>
  </si>
  <si>
    <t>Quality Assurance and Control</t>
  </si>
  <si>
    <t xml:space="preserve">Quality Assurance and Control activities associated with eDiscovery  </t>
  </si>
  <si>
    <t>A123</t>
  </si>
  <si>
    <t>Search Creation and Execution</t>
  </si>
  <si>
    <t>For discovery and eDiscovery, creation and execution of electronic document searches irrespective of source of document collection.  Excludes legal research (A102).</t>
  </si>
  <si>
    <t>A124</t>
  </si>
  <si>
    <t>Privilege Review Culling and Log Creation</t>
  </si>
  <si>
    <t>For discovery and eDiscovery, culling and review associated with the creation of a Privilege Log.</t>
  </si>
  <si>
    <t>A125</t>
  </si>
  <si>
    <t>Document Production Creation and Preparation</t>
  </si>
  <si>
    <t>For discovery and eDiscovery, the creation, export or delivery of a document production set including:  creation of production export, metadata redaction, creation of delivery media and image branding.  Excludes cost of printed set (X101 or X102).</t>
  </si>
  <si>
    <t>A126</t>
  </si>
  <si>
    <t>Evidence/Exhibit Creation and Preparation</t>
  </si>
  <si>
    <t xml:space="preserve">For discovery and eDiscovery, the creation, export or delivery of trial evidence or exhibits including:  creation of video clips and other demonstrative evidence from the collection. </t>
  </si>
  <si>
    <t>A127</t>
  </si>
  <si>
    <t xml:space="preserve">Project Management </t>
  </si>
  <si>
    <t>Discovery or eDiscovery project management services, including budgeting and case assessment of the  project and quality assurance and control.  Excludes legal project management of a matter.</t>
  </si>
  <si>
    <t>A128</t>
  </si>
  <si>
    <t>Collection Closing Activities</t>
  </si>
  <si>
    <t>Closing activities related to a Discovery or eDiscovery collection.</t>
  </si>
  <si>
    <t>Any  communication by letter, fax, email, telephone, meetings and conferences with own-side Outside Counsel representing your client</t>
  </si>
  <si>
    <t>A111</t>
  </si>
  <si>
    <t>Expense Description</t>
  </si>
  <si>
    <t>Any black &amp; white copies, Hard Copy Prints, digital prints from images, printing or reprinting costs billed on a per page basis when that printing is performed in-house and not by an external Supplier</t>
  </si>
  <si>
    <t>E101</t>
  </si>
  <si>
    <t>X102</t>
  </si>
  <si>
    <t>Copies/Hard Copy Prints/Printing-Colour (Internal)</t>
  </si>
  <si>
    <t>Any colour copies, Hard Copy Prints, digital prints from images, printing or reprinting costs billed on a per page basis when that printing is performed in-house and not by an external Supplier</t>
  </si>
  <si>
    <t>X103</t>
  </si>
  <si>
    <t>Copy Service (External)</t>
  </si>
  <si>
    <t>Any black &amp; white or colour copy, binding and reassembly charges when that service is performed by an external party and paid by the law firm or legal Supplier</t>
  </si>
  <si>
    <t>E102</t>
  </si>
  <si>
    <t>X104</t>
  </si>
  <si>
    <t>Any special oversized copying, binding, scanning, imaging and photograph reproduction  handled in-house which requires manual handling</t>
  </si>
  <si>
    <t>X105</t>
  </si>
  <si>
    <t>Word Processing</t>
  </si>
  <si>
    <t>Any in-house word processing fees.  Excludes word processing associated with a Translation (X139).</t>
  </si>
  <si>
    <t xml:space="preserve">E103 </t>
  </si>
  <si>
    <t>X106</t>
  </si>
  <si>
    <t>Facsimile</t>
  </si>
  <si>
    <t>Any facsimile charges</t>
  </si>
  <si>
    <t>E104</t>
  </si>
  <si>
    <t>X107</t>
  </si>
  <si>
    <t>Telephone-Local</t>
  </si>
  <si>
    <t>Any local telephone charges; if VOIP expense bill as a single line item as opposed to a per call charge.</t>
  </si>
  <si>
    <t>E105</t>
  </si>
  <si>
    <t>X108</t>
  </si>
  <si>
    <t>Telephone-Long Distance</t>
  </si>
  <si>
    <t>Any long distance telephone charges; if VOIP expense bill as a single line item as opposed to a per call charge.</t>
  </si>
  <si>
    <t>X109</t>
  </si>
  <si>
    <t>Telephone-Mobile</t>
  </si>
  <si>
    <t>Any mobile telephone charges</t>
  </si>
  <si>
    <t>X110</t>
  </si>
  <si>
    <t>Conference Call/Video Call/Webinar Charges</t>
  </si>
  <si>
    <t>Multi party communication whether by telephone,  video or external</t>
  </si>
  <si>
    <t>X111</t>
  </si>
  <si>
    <t>Online Legal Research</t>
  </si>
  <si>
    <t>Any electronic legal research service charges, such as for LexisNexis or Westlaw</t>
  </si>
  <si>
    <t>E106</t>
  </si>
  <si>
    <t>Any overnight delivery service like FedEx, UPS or DHL and messenger services including internal law firm or legal Supplier messenger services.  Excludes Postal Service charges (X113).</t>
  </si>
  <si>
    <t>E107</t>
  </si>
  <si>
    <t>X113</t>
  </si>
  <si>
    <t>Postage</t>
  </si>
  <si>
    <t>Any costs for regular, certified  and overnight mail through the Postal Service only, and costs for any mailings required by statute when sent through the Postal Service</t>
  </si>
  <si>
    <t>E108</t>
  </si>
  <si>
    <t>Any ground transportation (taxi, bus, subway/underground), mileage and parking associated with local travel.  Excludes billable travel time (A115). If client requires a more granular breakdown, law firm or legal Supplier should submit separate itemized expense line items.</t>
  </si>
  <si>
    <t>E109</t>
  </si>
  <si>
    <t>Any airfare, ground transportation (taxi, subway/underground, train), rental car, mileage, parking, and hotel associated with out-of-town travel.  Excludes include billable travel time (A112).  If client requires a more granular breakdown, law firm or legal Supplier should submit separate itemized expense line items.</t>
  </si>
  <si>
    <t>E110</t>
  </si>
  <si>
    <t>Any meals, whether local or associated with travel, payable by the client</t>
  </si>
  <si>
    <t>E111</t>
  </si>
  <si>
    <t xml:space="preserve">Any court or governmental agency fees, </t>
  </si>
  <si>
    <t>E112</t>
  </si>
  <si>
    <t>X118</t>
  </si>
  <si>
    <t>Eviction Costs</t>
  </si>
  <si>
    <t>Any other costs specifically associated with an eviction action not already provided for within the expense codes</t>
  </si>
  <si>
    <t>X119</t>
  </si>
  <si>
    <t>Foreclosure Costs</t>
  </si>
  <si>
    <t>Any other costs specifically associated with a foreclosure action not already provided for within the expense codes</t>
  </si>
  <si>
    <t>X120</t>
  </si>
  <si>
    <t>Title Insurance Costs</t>
  </si>
  <si>
    <t>Any Title Service, examination and abstract costs</t>
  </si>
  <si>
    <t>X121</t>
  </si>
  <si>
    <t>Immigration Costs</t>
  </si>
  <si>
    <t>Any costs associated with an immigration matter, including credentials evaluation, fixed expense allowance, etc., not already specified within these expense codes</t>
  </si>
  <si>
    <t>X122</t>
  </si>
  <si>
    <t>Late Fees</t>
  </si>
  <si>
    <t xml:space="preserve">Any late fee imposed by a governmental or quasi-governmental agency in any type of matter in order to have a document entered into record past the initial deadline.   For IP matters, includes including Petition for Extension of Time and Information Disclosure. Excludes any late fee or finance charge on overdue legal bills. Statement fees in the US.  </t>
  </si>
  <si>
    <t>E131</t>
  </si>
  <si>
    <t>X123</t>
  </si>
  <si>
    <t>Publication Costs</t>
  </si>
  <si>
    <t>Any fees associated with publishing an official notice on the matter as required by statute.  Excludes electronic or bound resource material purchased for use as a reference (X124) or legal research service costs (X111).</t>
  </si>
  <si>
    <t>Costs for any publications, books or treatises  Excludes LEXIS, Westlaw or similar online legal research service (X111)</t>
  </si>
  <si>
    <t>The cost of ATE (After the Event) Insurance to indemnify legal costs in the event the litigation or arbitration is unsuccessful</t>
  </si>
  <si>
    <t>X126</t>
  </si>
  <si>
    <t>Witness Fees</t>
  </si>
  <si>
    <t>Any sheriff or service fees and other costs associated with the testimony of a witness at court or in a similar legal proceeding</t>
  </si>
  <si>
    <t>E114</t>
  </si>
  <si>
    <t>X127</t>
  </si>
  <si>
    <t>Deposition/Other Transcripts</t>
  </si>
  <si>
    <t>Any transcript fee that is not a Trial Transcript</t>
  </si>
  <si>
    <t>E115</t>
  </si>
  <si>
    <t>X128</t>
  </si>
  <si>
    <t>Trial Transcripts</t>
  </si>
  <si>
    <t>Any court reporter and transcript fees associated with trial transcripts</t>
  </si>
  <si>
    <t>E116</t>
  </si>
  <si>
    <t>X129</t>
  </si>
  <si>
    <t>Trial Exhibits</t>
  </si>
  <si>
    <t xml:space="preserve">Costs for materials associated with the creation of or obtaining a copy of a Trial Exhibit </t>
  </si>
  <si>
    <t>E117</t>
  </si>
  <si>
    <t>X130</t>
  </si>
  <si>
    <t>Medical Records Costs</t>
  </si>
  <si>
    <t>Costs for obtaining copies of medical records</t>
  </si>
  <si>
    <t>X131</t>
  </si>
  <si>
    <t>Medical Records Analysis</t>
  </si>
  <si>
    <t>Any analysis, creation of a summary or digesting of medical records, when this task is outsourced to a third party and paid by the law firm or legal Supplier</t>
  </si>
  <si>
    <t>X132</t>
  </si>
  <si>
    <t>Medical Record Service Provider Fees</t>
  </si>
  <si>
    <t xml:space="preserve">Any third party medical record service provider fees billed as an expense as opposed to a service, when this task is outsourced to a third party and paid by the law firm or legal  Supplier </t>
  </si>
  <si>
    <t>X133</t>
  </si>
  <si>
    <t>Private Investigators,  Investigative Reports and Investigation Fees</t>
  </si>
  <si>
    <t xml:space="preserve">Any Private Investigator costs or the cost of any reports prepared by an investigator or in conducting an investigation  Includes motor vehicle, Social Security, post office, skip/trace, background check and other similar types of investigative reports </t>
  </si>
  <si>
    <t>E120</t>
  </si>
  <si>
    <t>X134</t>
  </si>
  <si>
    <t>Arbitrators/Mediators</t>
  </si>
  <si>
    <t>Any Arbitrator/Mediator fees and any fees associated with the Arbitration/Mediation process</t>
  </si>
  <si>
    <t>E121</t>
  </si>
  <si>
    <t>Any local counsel fees paid directly by the law firm or legal Supplier</t>
  </si>
  <si>
    <t>E122</t>
  </si>
  <si>
    <t>X136</t>
  </si>
  <si>
    <t>Appraiser/Appraisal Fees</t>
  </si>
  <si>
    <t xml:space="preserve">Any Appraiser's fees, appraisal costs or cost of an appraiser's report </t>
  </si>
  <si>
    <t xml:space="preserve">Excludes Expert Witnesses. This code is a catch-all for any experts, consultants or other Suppliers used in a matter where the types of services provided by the Supplier do not apply to any other code specified in this list </t>
  </si>
  <si>
    <t>E119, E123</t>
  </si>
  <si>
    <t>X138</t>
  </si>
  <si>
    <t>Litigation Support Suppliers</t>
  </si>
  <si>
    <t>Any litigation support or eDiscovery Supplier bill paid directly by the law firm or legal Supplier and passed through to the client for reimbursement</t>
  </si>
  <si>
    <t>E118</t>
  </si>
  <si>
    <t>X139</t>
  </si>
  <si>
    <t>Translation</t>
  </si>
  <si>
    <t>Any translation fees including the preparation and keyboarding (typing) of documentation.  Excludes general word processing charges (X105).</t>
  </si>
  <si>
    <t>E125</t>
  </si>
  <si>
    <t>X140</t>
  </si>
  <si>
    <t>Special Purpose Location/Office Rental</t>
  </si>
  <si>
    <t>Any costs for special purpose war rooms, conference rooms, etc. for a matter or case; typically associated with a trial.  Excludes general office rent or after-hours facilities charges.</t>
  </si>
  <si>
    <t>X141</t>
  </si>
  <si>
    <t>Special Purpose Moving and Storage Fees</t>
  </si>
  <si>
    <t>Any costs for moving and storage of physical objects; typically associated with a trial.  Excludes internal data storage fees (X405).</t>
  </si>
  <si>
    <t>X142</t>
  </si>
  <si>
    <t xml:space="preserve">Settlement Costs </t>
  </si>
  <si>
    <t>Any settlement costs paid by the law firm or legal Supplier on behalf of the client that have not been prepaid by the client</t>
  </si>
  <si>
    <t>X143</t>
  </si>
  <si>
    <t>Bank Fees</t>
  </si>
  <si>
    <t>Any reimbursable bank fees associated with the matter.  This type of expense is more typically reimbursed outside the US.</t>
  </si>
  <si>
    <t>X144</t>
  </si>
  <si>
    <t>Expert Witness Charges</t>
  </si>
  <si>
    <t>Any charge that an Expert Witness may levy in connection with providing expert evidence or statements to the court or in a similar legal proceeding.</t>
  </si>
  <si>
    <t>Any costs that a Witness may incur in connection with appearing in court, or providing evidence or making statements to the court or similar legal proceeding.</t>
  </si>
  <si>
    <t>Any charge or fee that Outside Counsel may levy in representing the client in court, or in providing advice in connection with the case. This applies to Local Counsel only, based in the same jurisdiction as the court case itself.</t>
  </si>
  <si>
    <t>X147</t>
  </si>
  <si>
    <t>Outside Counsel Charges (International)</t>
  </si>
  <si>
    <t>Any charge or fee that International Outside Counsel may levy in representing the client in court, or in providing advice in connection with the case. This applies to International Counsel only, based in a jurisdiction other than the court case itself.</t>
  </si>
  <si>
    <t>X148</t>
  </si>
  <si>
    <t>Process Server Fees</t>
  </si>
  <si>
    <t>Any charge or fee that is associated with Process Serving and the serving of court papers and documents.</t>
  </si>
  <si>
    <t>E123</t>
  </si>
  <si>
    <t>Alt Sort Sequence</t>
  </si>
  <si>
    <t>Alt Task Sort Sequence</t>
  </si>
  <si>
    <t>Alt Phase Sort Sequence</t>
  </si>
  <si>
    <t>Alt Activity Sort Seq</t>
  </si>
  <si>
    <t xml:space="preserve">Claim No. </t>
  </si>
  <si>
    <t>#N/A</t>
  </si>
  <si>
    <t>Counsel's Fees</t>
  </si>
  <si>
    <t>Success Fees - profit costs</t>
  </si>
  <si>
    <t>Success Fees - counsel</t>
  </si>
  <si>
    <t>TOTAL CLAIM FOR COSTS</t>
  </si>
  <si>
    <t>Combined</t>
  </si>
  <si>
    <t>XA01</t>
  </si>
  <si>
    <t>XA02</t>
  </si>
  <si>
    <t>Total SF on Base PC</t>
  </si>
  <si>
    <t>PRECEDENT H PHASE</t>
  </si>
  <si>
    <t>Pre-action</t>
  </si>
  <si>
    <t>Contingent Cost B</t>
  </si>
  <si>
    <t xml:space="preserve">BUDGET COMPARISON </t>
  </si>
  <si>
    <t xml:space="preserve">Total last approved budget </t>
  </si>
  <si>
    <t>J-CODE EQUIVALENT</t>
  </si>
  <si>
    <t>Csl Base Fees</t>
  </si>
  <si>
    <t>Disbs (£)2</t>
  </si>
  <si>
    <t>Funding PerCent Allowed</t>
  </si>
  <si>
    <t>Contingent Cost C</t>
  </si>
  <si>
    <t>Contingent Cost D</t>
  </si>
  <si>
    <t>Contingent Cost E</t>
  </si>
  <si>
    <t>Contingent Cost F</t>
  </si>
  <si>
    <t>Contingent Cost G</t>
  </si>
  <si>
    <t>Contingent Cost H</t>
  </si>
  <si>
    <t>Contingent Cost I</t>
  </si>
  <si>
    <t>Contingent Cost J</t>
  </si>
  <si>
    <t>Prec-H Budget Phase</t>
  </si>
  <si>
    <t>Budget Status</t>
  </si>
  <si>
    <t>Total Budgeted</t>
  </si>
  <si>
    <t>Total Pre-Budget</t>
  </si>
  <si>
    <t>Part_ID</t>
  </si>
  <si>
    <t>Part ID</t>
  </si>
  <si>
    <t>Column1</t>
  </si>
  <si>
    <t>Entry_No</t>
  </si>
  <si>
    <t>Entry_Alloc%</t>
  </si>
  <si>
    <t>Paying Party</t>
  </si>
  <si>
    <t>Receiving Party</t>
  </si>
  <si>
    <t>Part Name</t>
  </si>
  <si>
    <t>Further Relevant Information</t>
  </si>
  <si>
    <t>Precedent H Phase Name</t>
  </si>
  <si>
    <t>Last Approved Budget</t>
  </si>
  <si>
    <t>Departure from Last Approved Budget</t>
  </si>
  <si>
    <t>Counsel SF %</t>
  </si>
  <si>
    <t>J-Code Phase/Task</t>
  </si>
  <si>
    <t>Amount</t>
  </si>
  <si>
    <t>Total Budget.</t>
  </si>
  <si>
    <t>VAT on Base PC</t>
  </si>
  <si>
    <t>Hearing Description</t>
  </si>
  <si>
    <t>PC Allowed</t>
  </si>
  <si>
    <t>Counsel Fees Allowed</t>
  </si>
  <si>
    <t>Sol SF</t>
  </si>
  <si>
    <t>Counsel SF</t>
  </si>
  <si>
    <t>Disbs Allowed</t>
  </si>
  <si>
    <t>Sol SF %</t>
  </si>
  <si>
    <t>Success Fees - summarily assessed profit costs</t>
  </si>
  <si>
    <t>Success Fees - summarily assessed counsel fees</t>
  </si>
  <si>
    <t>A full list of the legal team appears below. XYZ agreed to act on behalf of the Defendant on payment of disbursements and profit costs and the hourly rates claimed are set out below.  The rates do not exceed the Defendant’s solicitor/ client liability and are in accordance with the approved budget. Routine letters/ emails out and routine telephone calls are charged at one-tenth of the stated hourly rates.</t>
  </si>
  <si>
    <t xml:space="preserve"> Counsel's SF</t>
  </si>
  <si>
    <t xml:space="preserve">Time </t>
  </si>
  <si>
    <t xml:space="preserve"> Other Disbs</t>
  </si>
  <si>
    <t>unticked activity name - to help printing, undone subtotal for task</t>
  </si>
  <si>
    <t>changed to other disb</t>
  </si>
  <si>
    <t>arent these supposed to be base figures?</t>
  </si>
  <si>
    <t>changed to base pc</t>
  </si>
  <si>
    <t>Sum of Base PC</t>
  </si>
  <si>
    <t>Sum of Other Disbs</t>
  </si>
  <si>
    <t>we don’t need this column - it merely says equals what is AW (which is the total of VAT on all elements)</t>
  </si>
  <si>
    <t>what is this column?</t>
  </si>
  <si>
    <t>this is a lookup - I have shaded it orange</t>
  </si>
  <si>
    <t>this should be a formula ie AM x VAT rate (AA)</t>
  </si>
  <si>
    <t>you mean base costs</t>
  </si>
  <si>
    <t>this cannot include ATE if it is base costs total</t>
  </si>
  <si>
    <t>changed to other disbs</t>
  </si>
  <si>
    <t>changed to base pcs</t>
  </si>
  <si>
    <t>you need to change line to base</t>
  </si>
  <si>
    <t>this summary is supposed to be base costs</t>
  </si>
  <si>
    <t>This is wrong - it should be pc and disbs, not just profit costs</t>
  </si>
  <si>
    <t>I havent looked at this- the #REF message was in yours</t>
  </si>
  <si>
    <t>* see note below</t>
  </si>
  <si>
    <t>* This heading  will lead to confusion in a couple of respects (people could get confused with % success fees or even that it relates to costs allowed / disallowed on an assessment). It is the recoverable % of incurred costs as against what they have billed the client. It should be called something like "Recoverable % of incurred profit costs"</t>
  </si>
  <si>
    <t>why is this column here?</t>
  </si>
  <si>
    <t>Remind me of the purpose of this summary please?</t>
  </si>
  <si>
    <t xml:space="preserve">Where is this total taken from? </t>
  </si>
  <si>
    <t>This table confuses me. How do we get to the % adjustment if the total base pcs in the "bill detail" tab already takes into account the % adjustment. It seems circular but I am probably missing something. I don’t see from where the total in F comes.</t>
  </si>
  <si>
    <t>why is this not £4,000?</t>
  </si>
  <si>
    <t>why is this not £9,000?</t>
  </si>
  <si>
    <t>The Phases are in alphabetical order - they should be in phase no order</t>
  </si>
  <si>
    <t>y</t>
  </si>
  <si>
    <t>total needs changing to budgeted figure only - so that the total here is column H in the budget tab</t>
  </si>
  <si>
    <t xml:space="preserve">Disb </t>
  </si>
  <si>
    <t>This column still exists  presumably so that we can show the total profit costs and disbursements claimed in the printed version of the bill</t>
  </si>
  <si>
    <t>I CAN SEE THE BENEFIT IN HAVING THE PRINTED SECTIONS AS A PIVOT TABLE  - BUT OF COURSE THAT WILL NEED TO BE COPIED TO DATA VALUE FORMAT FOR SERVICE - WHICH WILL ALSO ALLOW THE COLUMNS TO BE FILTERED</t>
  </si>
  <si>
    <t>Recoverable % of incurred profit costs</t>
  </si>
  <si>
    <t>Profit Costs as Claimed</t>
  </si>
  <si>
    <t>Profit Costs incurred</t>
  </si>
  <si>
    <t>Total Base Costs</t>
  </si>
  <si>
    <t>Sum of Total Base Costs</t>
  </si>
  <si>
    <t>Incurred Profit costs and Disbursements</t>
  </si>
  <si>
    <t>LEGAL TEAM, HOURLY RATES AND COUNSEL'S SUCCESS FEES</t>
  </si>
  <si>
    <t>TABLE OF COSTS AS SUMMARILY ASSESSED</t>
  </si>
  <si>
    <t>RECEIVING PARTY'S LAST APPROVED / AGREED BUDGET</t>
  </si>
  <si>
    <t>CERTIFICATES PAGE</t>
  </si>
  <si>
    <t>Costs of CA &amp; Associates - Funded under CFA dated 1/9/12 - costs of interim hearing  dated 17/1/13 summarily assessed</t>
  </si>
  <si>
    <t>ATE premium has to be out of base figures</t>
  </si>
  <si>
    <t>MAIN SUMMARY - BY J-CODE PHASE</t>
  </si>
  <si>
    <t>Phase Sort No</t>
  </si>
  <si>
    <t xml:space="preserve"> Base PC</t>
  </si>
  <si>
    <t xml:space="preserve"> Total Base Costs</t>
  </si>
  <si>
    <t>TOTAL BASE COSTS</t>
  </si>
  <si>
    <t>Precedent H Budget Amounts</t>
  </si>
  <si>
    <t>Total Budgeted Costs</t>
  </si>
  <si>
    <t>DETAILED BILL - (PRINT VERSION)</t>
  </si>
  <si>
    <t>VAT on Sol SF</t>
  </si>
  <si>
    <t>VAT on Csl SF</t>
  </si>
  <si>
    <t>Csl</t>
  </si>
  <si>
    <t xml:space="preserve">ADDITIONAL LIABILITIES </t>
  </si>
  <si>
    <t>TOTAL ADDITIONAL LIABILITES</t>
  </si>
  <si>
    <t>VAT on Profit Costs</t>
  </si>
  <si>
    <t>VAT on Counsel's Fees</t>
  </si>
  <si>
    <t>VAT on Other Disbursements</t>
  </si>
  <si>
    <t>TOTAL VAT</t>
  </si>
  <si>
    <t>SUMMARY OF COSTS AS CLAIMED VS AMOUNTS IN LAST APPROVED / AGREED BUDGET</t>
  </si>
  <si>
    <t>(This section would contain the chronological procedural steps during the litigation)</t>
  </si>
  <si>
    <r>
      <t xml:space="preserve">DEFENDANT’S BILL OF COSTS </t>
    </r>
    <r>
      <rPr>
        <sz val="14"/>
        <color indexed="8"/>
        <rFont val="Calibri"/>
        <family val="2"/>
      </rPr>
      <t>to be assessed on the standard basis and paid by the Claimant pursuant to orders dated xxxxxxxx</t>
    </r>
  </si>
  <si>
    <t>Time costs (£)2</t>
  </si>
  <si>
    <t xml:space="preserve">SUMMARY - BASE COSTS - DETAILED </t>
  </si>
  <si>
    <t>FUNDING &amp; PARTS TABLE</t>
  </si>
  <si>
    <t>SUMMARY - FOR FUNDING &amp; PARTS TABLE</t>
  </si>
  <si>
    <t/>
  </si>
  <si>
    <t>Task Sort No</t>
  </si>
  <si>
    <t>With reference to the pending assessment of the [claimant’s/defendant’s] costs and disbursements herein which are payable by the [claimant/defendant] we the undersigned [solicitors to] [auditors of] the [claimant/defendant] hereby certify that the [claimant/defendant] on the basis of its last completed VAT return [would/would not be entitled to recover would/be entitled to recover only percent of the] Value Added Tax on such costs and disbursements , as input tax pursuant to the Value Added Tax Act 1994.</t>
  </si>
  <si>
    <t>CERTIFICATE IN RESPECT OF VAT</t>
  </si>
  <si>
    <t>VAT NO:</t>
  </si>
  <si>
    <t>#N/A Total</t>
  </si>
  <si>
    <t>PROFIT COSTS SECTION</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</si>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</sst>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_(* #,##0.00_);_(* \(#,##0.00\);_(* &quot;-&quot;??_);_(@_)"/>
    <numFmt numFmtId="165" formatCode="&quot;£&quot;#,##0.00"/>
  </numFmts>
  <fonts count="45" x14ac:knownFonts="1">
    <font>
      <sz val="10"/>
      <color theme="1"/>
      <name val="Arial"/>
      <family val="2"/>
    </font>
    <font>
      <sz val="11"/>
      <color theme="1"/>
      <name val="Calibri"/>
      <family val="2"/>
      <scheme val="minor"/>
    </font>
    <font>
      <b/>
      <sz val="12"/>
      <color indexed="8"/>
      <name val="Calibri"/>
      <family val="2"/>
    </font>
    <font>
      <sz val="10"/>
      <color indexed="8"/>
      <name val="Arial"/>
      <family val="2"/>
    </font>
    <font>
      <sz val="10"/>
      <name val="Arial"/>
      <family val="2"/>
    </font>
    <font>
      <sz val="10"/>
      <color indexed="8"/>
      <name val="Arial"/>
      <family val="2"/>
    </font>
    <font>
      <sz val="12"/>
      <color indexed="8"/>
      <name val="Calibri"/>
      <family val="2"/>
    </font>
    <font>
      <sz val="12"/>
      <color indexed="8"/>
      <name val="Calibri"/>
      <family val="2"/>
    </font>
    <font>
      <sz val="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1"/>
      <color indexed="8"/>
      <name val="Calibri"/>
      <family val="2"/>
    </font>
    <font>
      <sz val="10"/>
      <color theme="1"/>
      <name val="Calibri"/>
      <family val="2"/>
      <scheme val="minor"/>
    </font>
    <font>
      <sz val="12"/>
      <color indexed="8"/>
      <name val="Calibri"/>
      <family val="2"/>
      <scheme val="minor"/>
    </font>
    <font>
      <b/>
      <sz val="12"/>
      <color indexed="8"/>
      <name val="Calibri"/>
      <family val="2"/>
      <scheme val="minor"/>
    </font>
    <font>
      <sz val="12"/>
      <name val="Calibri"/>
      <family val="2"/>
      <scheme val="minor"/>
    </font>
    <font>
      <sz val="12"/>
      <color theme="1"/>
      <name val="Calibri"/>
      <family val="2"/>
      <scheme val="minor"/>
    </font>
    <font>
      <b/>
      <u/>
      <sz val="16"/>
      <color theme="1"/>
      <name val="Calibri"/>
      <family val="2"/>
    </font>
    <font>
      <b/>
      <u/>
      <sz val="16"/>
      <color theme="1"/>
      <name val="Arial"/>
      <family val="2"/>
    </font>
    <font>
      <b/>
      <u/>
      <sz val="16"/>
      <color indexed="8"/>
      <name val="Calibri"/>
      <family val="2"/>
    </font>
    <font>
      <b/>
      <u/>
      <sz val="16"/>
      <color theme="1"/>
      <name val="Calibri"/>
      <family val="2"/>
      <scheme val="minor"/>
    </font>
    <font>
      <u/>
      <sz val="16"/>
      <color theme="1"/>
      <name val="Arial"/>
      <family val="2"/>
    </font>
    <font>
      <sz val="12"/>
      <color indexed="8"/>
      <name val="Calibri"/>
      <family val="2"/>
      <scheme val="minor"/>
    </font>
    <font>
      <b/>
      <sz val="12"/>
      <color indexed="8"/>
      <name val="Calibri"/>
      <family val="2"/>
      <scheme val="minor"/>
    </font>
    <font>
      <b/>
      <sz val="12"/>
      <color theme="1"/>
      <name val="Calibri"/>
      <family val="2"/>
      <scheme val="minor"/>
    </font>
    <font>
      <sz val="12"/>
      <color theme="1"/>
      <name val="Arial"/>
      <family val="2"/>
    </font>
    <font>
      <b/>
      <sz val="12"/>
      <name val="Calibri"/>
      <family val="2"/>
      <scheme val="minor"/>
    </font>
    <font>
      <b/>
      <sz val="12"/>
      <name val="Calibri"/>
      <family val="2"/>
    </font>
    <font>
      <u/>
      <sz val="16"/>
      <color theme="1"/>
      <name val="Calibri"/>
      <family val="2"/>
      <scheme val="minor"/>
    </font>
    <font>
      <sz val="16"/>
      <color theme="1"/>
      <name val="Arial"/>
      <family val="2"/>
    </font>
    <font>
      <b/>
      <sz val="12"/>
      <color theme="1"/>
      <name val="Calibri"/>
      <family val="2"/>
    </font>
    <font>
      <b/>
      <u/>
      <sz val="14"/>
      <color indexed="8"/>
      <name val="Calibri"/>
      <family val="2"/>
    </font>
    <font>
      <sz val="14"/>
      <color indexed="8"/>
      <name val="Calibri"/>
      <family val="2"/>
    </font>
    <font>
      <u/>
      <sz val="14"/>
      <color indexed="8"/>
      <name val="Calibri"/>
      <family val="2"/>
    </font>
    <font>
      <b/>
      <sz val="14"/>
      <color indexed="8"/>
      <name val="Calibri"/>
      <family val="2"/>
    </font>
    <font>
      <b/>
      <sz val="11"/>
      <color theme="1"/>
      <name val="Calibri"/>
      <family val="2"/>
      <scheme val="minor"/>
    </font>
    <font>
      <sz val="12"/>
      <color indexed="8"/>
      <name val="Calibri"/>
      <scheme val="minor"/>
    </font>
    <font>
      <b/>
      <sz val="12"/>
      <color indexed="8"/>
      <name val="Calibri"/>
      <scheme val="minor"/>
    </font>
    <font>
      <b/>
      <u/>
      <sz val="14"/>
      <name val="Calibri"/>
      <family val="2"/>
      <scheme val="minor"/>
    </font>
    <font>
      <sz val="14"/>
      <name val="Calibri"/>
      <family val="2"/>
      <scheme val="minor"/>
    </font>
    <font>
      <b/>
      <sz val="14"/>
      <name val="Calibri"/>
      <family val="2"/>
      <scheme val="minor"/>
    </font>
    <font>
      <sz val="14"/>
      <color theme="1"/>
      <name val="Calibri"/>
      <family val="2"/>
      <scheme val="minor"/>
    </font>
    <font>
      <sz val="12"/>
      <color theme="1"/>
      <name val="Calibri"/>
      <scheme val="minor"/>
    </font>
  </fonts>
  <fills count="17">
    <fill>
      <patternFill patternType="none"/>
    </fill>
    <fill>
      <patternFill patternType="gray125"/>
    </fill>
    <fill>
      <patternFill patternType="solid">
        <fgColor indexed="5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indexed="44"/>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theme="4" tint="0.39997558519241921"/>
      </bottom>
      <diagonal/>
    </border>
    <border>
      <left/>
      <right/>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indexed="64"/>
      </top>
      <bottom/>
      <diagonal/>
    </border>
    <border>
      <left/>
      <right style="thin">
        <color theme="4" tint="0.39997558519241921"/>
      </right>
      <top style="thin">
        <color indexed="64"/>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s>
  <cellStyleXfs count="55">
    <xf numFmtId="0" fontId="0" fillId="0" borderId="0"/>
    <xf numFmtId="164" fontId="4" fillId="0" borderId="0" applyFont="0" applyFill="0" applyBorder="0" applyAlignment="0" applyProtection="0"/>
    <xf numFmtId="0" fontId="5" fillId="0" borderId="0">
      <alignment vertical="top"/>
    </xf>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4" fillId="0" borderId="0"/>
    <xf numFmtId="0" fontId="9" fillId="0" borderId="0"/>
    <xf numFmtId="0" fontId="9" fillId="0" borderId="0"/>
    <xf numFmtId="0" fontId="9" fillId="0" borderId="0"/>
    <xf numFmtId="0" fontId="10" fillId="0" borderId="0"/>
    <xf numFmtId="0" fontId="9" fillId="0" borderId="0"/>
    <xf numFmtId="0" fontId="9" fillId="0" borderId="0"/>
    <xf numFmtId="0" fontId="4" fillId="0" borderId="0"/>
    <xf numFmtId="0" fontId="4"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9" fontId="3" fillId="0" borderId="0" applyFont="0" applyFill="0" applyBorder="0" applyAlignment="0" applyProtection="0"/>
    <xf numFmtId="9" fontId="3" fillId="0" borderId="0" applyFont="0" applyFill="0" applyBorder="0" applyAlignment="0" applyProtection="0"/>
  </cellStyleXfs>
  <cellXfs count="436">
    <xf numFmtId="0" fontId="0" fillId="0" borderId="0" xfId="0"/>
    <xf numFmtId="0" fontId="7" fillId="0" borderId="0" xfId="0" applyFont="1" applyFill="1" applyBorder="1" applyAlignment="1">
      <alignment vertical="top" wrapText="1"/>
    </xf>
    <xf numFmtId="0" fontId="7" fillId="0" borderId="0" xfId="0" applyFont="1" applyFill="1" applyBorder="1" applyAlignment="1">
      <alignment vertical="center" wrapText="1"/>
    </xf>
    <xf numFmtId="43" fontId="2" fillId="2"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3" fontId="7" fillId="0" borderId="0" xfId="0" applyNumberFormat="1" applyFont="1" applyFill="1" applyBorder="1" applyAlignment="1">
      <alignment vertical="center" wrapText="1"/>
    </xf>
    <xf numFmtId="14" fontId="7" fillId="0" borderId="0" xfId="0" applyNumberFormat="1" applyFont="1" applyFill="1" applyBorder="1" applyAlignment="1">
      <alignment vertical="top" wrapText="1"/>
    </xf>
    <xf numFmtId="43" fontId="6" fillId="0" borderId="11" xfId="3" applyNumberFormat="1" applyFont="1" applyFill="1" applyBorder="1" applyAlignment="1">
      <alignment vertical="top" wrapText="1"/>
    </xf>
    <xf numFmtId="0" fontId="6" fillId="0" borderId="11" xfId="6"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Alignment="1">
      <alignment vertical="top" wrapText="1"/>
    </xf>
    <xf numFmtId="14" fontId="15" fillId="0" borderId="0" xfId="0" applyNumberFormat="1" applyFont="1" applyFill="1" applyBorder="1" applyAlignment="1">
      <alignment vertical="top" wrapText="1"/>
    </xf>
    <xf numFmtId="0" fontId="15" fillId="0" borderId="0" xfId="0" applyFont="1" applyFill="1" applyAlignment="1">
      <alignment horizontal="center" vertical="top" wrapText="1"/>
    </xf>
    <xf numFmtId="0" fontId="15" fillId="0" borderId="9" xfId="0" applyFont="1" applyFill="1" applyBorder="1" applyAlignment="1">
      <alignment vertical="top" wrapText="1"/>
    </xf>
    <xf numFmtId="49" fontId="15" fillId="0" borderId="0" xfId="0" applyNumberFormat="1" applyFont="1" applyFill="1" applyBorder="1" applyAlignment="1" applyProtection="1">
      <alignment vertical="top" wrapText="1"/>
      <protection locked="0"/>
    </xf>
    <xf numFmtId="0" fontId="15" fillId="0" borderId="0" xfId="0" applyFont="1" applyFill="1" applyBorder="1" applyAlignment="1">
      <alignment horizontal="center" vertical="top" wrapText="1"/>
    </xf>
    <xf numFmtId="10" fontId="15" fillId="0" borderId="0" xfId="0" applyNumberFormat="1" applyFont="1" applyFill="1" applyBorder="1" applyAlignment="1">
      <alignment vertical="top" wrapText="1"/>
    </xf>
    <xf numFmtId="0" fontId="15" fillId="4" borderId="0" xfId="0" applyFont="1" applyFill="1" applyBorder="1" applyAlignment="1">
      <alignment vertical="top" wrapText="1"/>
    </xf>
    <xf numFmtId="0" fontId="15" fillId="4" borderId="8" xfId="0" applyFont="1" applyFill="1" applyBorder="1" applyAlignment="1">
      <alignment vertical="top" wrapText="1"/>
    </xf>
    <xf numFmtId="0" fontId="15" fillId="0" borderId="8" xfId="0" applyFont="1" applyFill="1" applyBorder="1" applyAlignment="1">
      <alignment vertical="top" wrapText="1"/>
    </xf>
    <xf numFmtId="43" fontId="15" fillId="7" borderId="1" xfId="31" applyNumberFormat="1" applyFont="1" applyFill="1" applyBorder="1" applyAlignment="1">
      <alignment horizontal="center" vertical="top" wrapText="1"/>
    </xf>
    <xf numFmtId="0" fontId="15" fillId="7" borderId="1" xfId="0" applyFont="1" applyFill="1" applyBorder="1" applyAlignment="1">
      <alignment horizontal="center" vertical="top" wrapText="1"/>
    </xf>
    <xf numFmtId="0" fontId="15" fillId="7" borderId="1" xfId="0" applyFont="1" applyFill="1" applyBorder="1" applyAlignment="1">
      <alignment vertical="top" wrapText="1"/>
    </xf>
    <xf numFmtId="49" fontId="15" fillId="0" borderId="11" xfId="0" applyNumberFormat="1" applyFont="1" applyFill="1" applyBorder="1" applyAlignment="1" applyProtection="1">
      <alignment vertical="top" wrapText="1"/>
      <protection locked="0"/>
    </xf>
    <xf numFmtId="0" fontId="15" fillId="0" borderId="11" xfId="0" applyNumberFormat="1" applyFont="1" applyFill="1" applyBorder="1" applyAlignment="1">
      <alignment horizontal="left" vertical="top" wrapText="1"/>
    </xf>
    <xf numFmtId="0" fontId="15" fillId="0" borderId="1" xfId="0" applyFont="1" applyFill="1" applyBorder="1" applyAlignment="1">
      <alignment horizontal="center" vertical="top" wrapText="1"/>
    </xf>
    <xf numFmtId="9" fontId="15" fillId="0" borderId="1" xfId="53" applyFont="1" applyFill="1" applyBorder="1" applyAlignment="1">
      <alignment horizontal="center" vertical="top" wrapText="1"/>
    </xf>
    <xf numFmtId="43" fontId="15" fillId="7" borderId="1" xfId="0" applyNumberFormat="1" applyFont="1" applyFill="1" applyBorder="1" applyAlignment="1">
      <alignment vertical="top" wrapText="1"/>
    </xf>
    <xf numFmtId="10" fontId="15" fillId="7" borderId="11" xfId="0" applyNumberFormat="1" applyFont="1" applyFill="1" applyBorder="1" applyAlignment="1">
      <alignment vertical="top" wrapText="1"/>
    </xf>
    <xf numFmtId="10" fontId="15" fillId="7" borderId="1" xfId="0" applyNumberFormat="1" applyFont="1" applyFill="1" applyBorder="1" applyAlignment="1">
      <alignment vertical="top" wrapText="1"/>
    </xf>
    <xf numFmtId="10" fontId="15" fillId="7" borderId="1" xfId="0" applyNumberFormat="1" applyFont="1" applyFill="1" applyBorder="1" applyAlignment="1">
      <alignment horizontal="center" vertical="top" wrapText="1"/>
    </xf>
    <xf numFmtId="0" fontId="15" fillId="0" borderId="11" xfId="0" applyFont="1" applyFill="1" applyBorder="1" applyAlignment="1">
      <alignment vertical="top" wrapText="1"/>
    </xf>
    <xf numFmtId="9" fontId="15" fillId="0" borderId="1" xfId="0" applyNumberFormat="1" applyFont="1" applyFill="1" applyBorder="1" applyAlignment="1">
      <alignment horizontal="center" vertical="top" wrapText="1"/>
    </xf>
    <xf numFmtId="0" fontId="17" fillId="0" borderId="11" xfId="0" applyNumberFormat="1" applyFont="1" applyFill="1" applyBorder="1" applyAlignment="1">
      <alignment horizontal="left" vertical="top" wrapText="1"/>
    </xf>
    <xf numFmtId="9" fontId="17" fillId="0" borderId="1" xfId="53" applyFont="1" applyFill="1" applyBorder="1" applyAlignment="1">
      <alignment horizontal="center" vertical="top" wrapText="1"/>
    </xf>
    <xf numFmtId="0" fontId="17" fillId="0" borderId="11" xfId="0" applyFont="1" applyFill="1" applyBorder="1" applyAlignment="1">
      <alignment vertical="top" wrapText="1"/>
    </xf>
    <xf numFmtId="0" fontId="15" fillId="7" borderId="0" xfId="0" applyFont="1" applyFill="1" applyAlignment="1">
      <alignment vertical="top" wrapText="1"/>
    </xf>
    <xf numFmtId="0" fontId="15" fillId="7" borderId="0" xfId="0" applyFont="1" applyFill="1" applyAlignment="1">
      <alignment horizontal="center" vertical="top" wrapText="1"/>
    </xf>
    <xf numFmtId="0" fontId="15" fillId="7" borderId="9" xfId="0" applyFont="1" applyFill="1" applyBorder="1" applyAlignment="1">
      <alignment vertical="top" wrapText="1"/>
    </xf>
    <xf numFmtId="0" fontId="15" fillId="7" borderId="0" xfId="0" applyFont="1" applyFill="1" applyBorder="1" applyAlignment="1">
      <alignment vertical="top" wrapText="1"/>
    </xf>
    <xf numFmtId="10" fontId="15" fillId="7" borderId="0" xfId="0" applyNumberFormat="1" applyFont="1" applyFill="1" applyBorder="1" applyAlignment="1">
      <alignment vertical="top" wrapText="1"/>
    </xf>
    <xf numFmtId="0" fontId="15" fillId="8" borderId="8" xfId="0" applyFont="1" applyFill="1" applyBorder="1" applyAlignment="1">
      <alignment vertical="top" wrapText="1"/>
    </xf>
    <xf numFmtId="0" fontId="6" fillId="0" borderId="0" xfId="3" applyFont="1" applyAlignment="1">
      <alignment vertical="top" wrapText="1"/>
    </xf>
    <xf numFmtId="0" fontId="15" fillId="7" borderId="11" xfId="0" applyFont="1" applyFill="1" applyBorder="1" applyAlignment="1">
      <alignment vertical="top" wrapText="1"/>
    </xf>
    <xf numFmtId="43" fontId="15" fillId="7" borderId="11" xfId="0" applyNumberFormat="1" applyFont="1" applyFill="1" applyBorder="1" applyAlignment="1">
      <alignment vertical="top" wrapText="1"/>
    </xf>
    <xf numFmtId="10" fontId="15" fillId="7" borderId="11" xfId="0" applyNumberFormat="1" applyFont="1" applyFill="1" applyBorder="1" applyAlignment="1">
      <alignment horizontal="center" vertical="top" wrapText="1"/>
    </xf>
    <xf numFmtId="43" fontId="15" fillId="7" borderId="11" xfId="31" applyNumberFormat="1" applyFont="1" applyFill="1" applyBorder="1" applyAlignment="1">
      <alignment horizontal="center" vertical="top" wrapText="1"/>
    </xf>
    <xf numFmtId="0" fontId="15" fillId="7" borderId="11" xfId="0" applyFont="1" applyFill="1" applyBorder="1" applyAlignment="1">
      <alignment horizontal="center" vertical="top" wrapText="1"/>
    </xf>
    <xf numFmtId="0" fontId="2" fillId="0" borderId="0" xfId="3" applyFont="1" applyFill="1" applyAlignment="1">
      <alignment vertical="top" wrapText="1"/>
    </xf>
    <xf numFmtId="0" fontId="2" fillId="11" borderId="3" xfId="3" applyFont="1" applyFill="1" applyBorder="1" applyAlignment="1">
      <alignment horizontal="center" vertical="top" wrapText="1"/>
    </xf>
    <xf numFmtId="0" fontId="2" fillId="6" borderId="11" xfId="3" applyFont="1" applyFill="1" applyBorder="1" applyAlignment="1">
      <alignment horizontal="center" vertical="top" wrapText="1"/>
    </xf>
    <xf numFmtId="43" fontId="2" fillId="6" borderId="11" xfId="3" applyNumberFormat="1" applyFont="1" applyFill="1" applyBorder="1" applyAlignment="1">
      <alignment horizontal="center" vertical="top" wrapText="1"/>
    </xf>
    <xf numFmtId="0" fontId="2" fillId="0" borderId="11" xfId="3" applyFont="1" applyFill="1" applyBorder="1" applyAlignment="1">
      <alignment vertical="top" wrapText="1"/>
    </xf>
    <xf numFmtId="0" fontId="6" fillId="9" borderId="11" xfId="0" applyFont="1" applyFill="1" applyBorder="1" applyAlignment="1">
      <alignment vertical="top" wrapText="1"/>
    </xf>
    <xf numFmtId="0" fontId="6" fillId="9" borderId="11" xfId="0" applyFont="1" applyFill="1" applyBorder="1" applyAlignment="1">
      <alignment horizontal="center" vertical="top" wrapText="1"/>
    </xf>
    <xf numFmtId="10" fontId="6" fillId="9" borderId="2" xfId="0" applyNumberFormat="1" applyFont="1" applyFill="1" applyBorder="1" applyAlignment="1">
      <alignment vertical="top" wrapText="1"/>
    </xf>
    <xf numFmtId="0" fontId="15" fillId="0" borderId="11" xfId="31" applyFont="1" applyFill="1" applyBorder="1" applyAlignment="1">
      <alignment horizontal="center" vertical="top" wrapText="1"/>
    </xf>
    <xf numFmtId="0" fontId="15" fillId="0" borderId="11" xfId="0" applyFont="1" applyFill="1" applyBorder="1" applyAlignment="1">
      <alignment horizontal="center" vertical="top" wrapText="1"/>
    </xf>
    <xf numFmtId="14" fontId="15" fillId="0" borderId="11" xfId="0" applyNumberFormat="1" applyFont="1" applyFill="1" applyBorder="1" applyAlignment="1">
      <alignment horizontal="center" vertical="top" wrapText="1"/>
    </xf>
    <xf numFmtId="0" fontId="15" fillId="0" borderId="11" xfId="0" applyNumberFormat="1" applyFont="1" applyFill="1" applyBorder="1" applyAlignment="1">
      <alignment vertical="top" wrapText="1"/>
    </xf>
    <xf numFmtId="43" fontId="15" fillId="0" borderId="11" xfId="0" applyNumberFormat="1" applyFont="1" applyFill="1" applyBorder="1" applyAlignment="1">
      <alignment horizontal="center" vertical="top" wrapText="1"/>
    </xf>
    <xf numFmtId="43" fontId="15" fillId="0" borderId="11" xfId="0" applyNumberFormat="1" applyFont="1" applyFill="1" applyBorder="1" applyAlignment="1">
      <alignment vertical="top" wrapText="1"/>
    </xf>
    <xf numFmtId="0" fontId="6" fillId="9" borderId="12" xfId="0" applyFont="1" applyFill="1" applyBorder="1" applyAlignment="1">
      <alignment vertical="top" wrapText="1"/>
    </xf>
    <xf numFmtId="9" fontId="15" fillId="0" borderId="11" xfId="0" applyNumberFormat="1" applyFont="1" applyFill="1" applyBorder="1" applyAlignment="1">
      <alignment horizontal="center" vertical="top" wrapText="1"/>
    </xf>
    <xf numFmtId="0" fontId="15" fillId="0" borderId="11" xfId="31" applyFont="1" applyFill="1" applyBorder="1" applyAlignment="1">
      <alignment vertical="top" wrapText="1"/>
    </xf>
    <xf numFmtId="9" fontId="15" fillId="0" borderId="11" xfId="53" applyFont="1" applyFill="1" applyBorder="1" applyAlignment="1">
      <alignment horizontal="center" vertical="top" wrapText="1"/>
    </xf>
    <xf numFmtId="0" fontId="15" fillId="7" borderId="8" xfId="0" applyFont="1" applyFill="1" applyBorder="1" applyAlignment="1">
      <alignment vertical="top" wrapText="1"/>
    </xf>
    <xf numFmtId="0" fontId="26" fillId="5" borderId="0" xfId="0" applyFont="1" applyFill="1" applyAlignment="1">
      <alignment horizontal="left" vertical="top" wrapText="1"/>
    </xf>
    <xf numFmtId="43" fontId="26" fillId="5" borderId="0" xfId="0" applyNumberFormat="1" applyFont="1" applyFill="1" applyAlignment="1">
      <alignment horizontal="left" vertical="top" wrapText="1"/>
    </xf>
    <xf numFmtId="0" fontId="26" fillId="0" borderId="0" xfId="0" applyFont="1" applyAlignment="1">
      <alignment horizontal="left" vertical="top" wrapText="1"/>
    </xf>
    <xf numFmtId="0" fontId="26" fillId="0" borderId="0" xfId="0" applyFont="1" applyFill="1" applyAlignment="1">
      <alignment horizontal="left" vertical="top" wrapText="1"/>
    </xf>
    <xf numFmtId="0" fontId="18" fillId="0" borderId="11" xfId="0" applyFont="1" applyBorder="1" applyAlignment="1">
      <alignment horizontal="left" vertical="top" wrapText="1"/>
    </xf>
    <xf numFmtId="0" fontId="28" fillId="0" borderId="0" xfId="0" applyFont="1" applyFill="1" applyAlignment="1">
      <alignment horizontal="center" vertical="top" wrapText="1"/>
    </xf>
    <xf numFmtId="0" fontId="27" fillId="0" borderId="0" xfId="0" applyFont="1"/>
    <xf numFmtId="43" fontId="27" fillId="0" borderId="0" xfId="0" applyNumberFormat="1" applyFont="1"/>
    <xf numFmtId="0" fontId="26" fillId="0" borderId="0" xfId="0" applyFont="1" applyAlignment="1">
      <alignment vertical="top"/>
    </xf>
    <xf numFmtId="43" fontId="26" fillId="0" borderId="0" xfId="0" applyNumberFormat="1" applyFont="1" applyAlignment="1">
      <alignment vertical="top"/>
    </xf>
    <xf numFmtId="43" fontId="26" fillId="0" borderId="0" xfId="0" applyNumberFormat="1" applyFont="1" applyAlignment="1">
      <alignment horizontal="left" vertical="top" wrapText="1"/>
    </xf>
    <xf numFmtId="0" fontId="18" fillId="4" borderId="0" xfId="0" applyFont="1" applyFill="1" applyAlignment="1">
      <alignment vertical="top" wrapText="1"/>
    </xf>
    <xf numFmtId="2" fontId="18" fillId="4" borderId="0" xfId="0" applyNumberFormat="1" applyFont="1" applyFill="1" applyAlignment="1">
      <alignment vertical="top" wrapText="1"/>
    </xf>
    <xf numFmtId="4" fontId="18" fillId="0" borderId="0" xfId="0" applyNumberFormat="1" applyFont="1" applyAlignment="1">
      <alignment vertical="top" wrapText="1"/>
    </xf>
    <xf numFmtId="4" fontId="18" fillId="0" borderId="0" xfId="0" applyNumberFormat="1" applyFont="1" applyFill="1" applyAlignment="1">
      <alignment vertical="top" wrapText="1"/>
    </xf>
    <xf numFmtId="4" fontId="18" fillId="0" borderId="0" xfId="0" applyNumberFormat="1" applyFont="1" applyFill="1" applyBorder="1" applyAlignment="1">
      <alignment vertical="top" wrapText="1"/>
    </xf>
    <xf numFmtId="0" fontId="18" fillId="0" borderId="0" xfId="0" applyFont="1" applyAlignment="1">
      <alignment vertical="top" wrapText="1"/>
    </xf>
    <xf numFmtId="4" fontId="18" fillId="4" borderId="0" xfId="0" applyNumberFormat="1" applyFont="1" applyFill="1" applyAlignment="1">
      <alignment vertical="top" wrapText="1"/>
    </xf>
    <xf numFmtId="0" fontId="18" fillId="0" borderId="0" xfId="0" applyFont="1" applyFill="1" applyAlignment="1">
      <alignment vertical="top" wrapText="1"/>
    </xf>
    <xf numFmtId="0" fontId="26" fillId="6" borderId="4" xfId="0" applyFont="1" applyFill="1" applyBorder="1" applyAlignment="1">
      <alignment vertical="top" wrapText="1"/>
    </xf>
    <xf numFmtId="2" fontId="26" fillId="6" borderId="4" xfId="0" applyNumberFormat="1" applyFont="1" applyFill="1" applyBorder="1" applyAlignment="1">
      <alignment vertical="top" wrapText="1"/>
    </xf>
    <xf numFmtId="4" fontId="26" fillId="6" borderId="4" xfId="0" applyNumberFormat="1" applyFont="1" applyFill="1" applyBorder="1" applyAlignment="1">
      <alignment vertical="top" wrapText="1"/>
    </xf>
    <xf numFmtId="4" fontId="26" fillId="0" borderId="5" xfId="0" applyNumberFormat="1" applyFont="1" applyFill="1" applyBorder="1" applyAlignment="1">
      <alignment vertical="top" wrapText="1"/>
    </xf>
    <xf numFmtId="4" fontId="26" fillId="0" borderId="0" xfId="0" applyNumberFormat="1" applyFont="1" applyFill="1" applyBorder="1" applyAlignment="1">
      <alignment vertical="top" wrapText="1"/>
    </xf>
    <xf numFmtId="4" fontId="26" fillId="5" borderId="8" xfId="0" applyNumberFormat="1" applyFont="1" applyFill="1" applyBorder="1" applyAlignment="1">
      <alignment horizontal="center" vertical="top" wrapText="1"/>
    </xf>
    <xf numFmtId="4" fontId="18" fillId="5" borderId="4" xfId="0" applyNumberFormat="1" applyFont="1" applyFill="1" applyBorder="1" applyAlignment="1">
      <alignment vertical="top" wrapText="1"/>
    </xf>
    <xf numFmtId="0" fontId="18" fillId="0" borderId="0" xfId="0" applyFont="1" applyFill="1" applyBorder="1"/>
    <xf numFmtId="0" fontId="18" fillId="0" borderId="0" xfId="0" applyFont="1" applyAlignment="1">
      <alignment horizontal="center" vertical="top" wrapText="1"/>
    </xf>
    <xf numFmtId="4" fontId="26" fillId="6" borderId="11" xfId="0" applyNumberFormat="1" applyFont="1" applyFill="1" applyBorder="1" applyAlignment="1">
      <alignment horizontal="center" vertical="top" wrapText="1"/>
    </xf>
    <xf numFmtId="4" fontId="26" fillId="6" borderId="12" xfId="0" applyNumberFormat="1" applyFont="1" applyFill="1" applyBorder="1" applyAlignment="1">
      <alignment horizontal="center" vertical="top" wrapText="1"/>
    </xf>
    <xf numFmtId="0" fontId="26" fillId="6" borderId="11" xfId="0" applyFont="1" applyFill="1" applyBorder="1" applyAlignment="1">
      <alignment horizontal="center" vertical="top" wrapText="1"/>
    </xf>
    <xf numFmtId="0" fontId="18" fillId="5" borderId="0" xfId="0" applyFont="1" applyFill="1" applyAlignment="1">
      <alignment vertical="top" wrapText="1"/>
    </xf>
    <xf numFmtId="0" fontId="18" fillId="0" borderId="11" xfId="0" applyFont="1" applyBorder="1" applyAlignment="1">
      <alignment vertical="top" wrapText="1"/>
    </xf>
    <xf numFmtId="4" fontId="18" fillId="0" borderId="11" xfId="0" applyNumberFormat="1" applyFont="1" applyBorder="1" applyAlignment="1">
      <alignment vertical="top" wrapText="1"/>
    </xf>
    <xf numFmtId="4" fontId="18" fillId="0" borderId="12" xfId="0" applyNumberFormat="1" applyFont="1" applyBorder="1" applyAlignment="1">
      <alignment vertical="top" wrapText="1"/>
    </xf>
    <xf numFmtId="0" fontId="18" fillId="0" borderId="11" xfId="0" applyFont="1" applyFill="1" applyBorder="1" applyAlignment="1">
      <alignment horizontal="left" vertical="top" wrapText="1"/>
    </xf>
    <xf numFmtId="4" fontId="18" fillId="0" borderId="11" xfId="0" applyNumberFormat="1" applyFont="1" applyFill="1" applyBorder="1" applyAlignment="1">
      <alignment vertical="top" wrapText="1"/>
    </xf>
    <xf numFmtId="0" fontId="18" fillId="0" borderId="0" xfId="0" applyFont="1" applyBorder="1"/>
    <xf numFmtId="4" fontId="18" fillId="0" borderId="0" xfId="0" applyNumberFormat="1" applyFont="1" applyBorder="1" applyAlignment="1">
      <alignment vertical="top" wrapText="1"/>
    </xf>
    <xf numFmtId="0" fontId="26" fillId="0" borderId="0" xfId="0" applyFont="1" applyBorder="1" applyAlignment="1">
      <alignment horizontal="left" vertical="top" wrapText="1"/>
    </xf>
    <xf numFmtId="0" fontId="26" fillId="5" borderId="11" xfId="0" applyFont="1" applyFill="1" applyBorder="1" applyAlignment="1">
      <alignment vertical="top" wrapText="1"/>
    </xf>
    <xf numFmtId="0" fontId="18" fillId="0" borderId="11" xfId="0" applyFont="1" applyBorder="1"/>
    <xf numFmtId="0" fontId="18" fillId="0" borderId="2" xfId="0" applyFont="1" applyBorder="1"/>
    <xf numFmtId="0" fontId="18" fillId="0" borderId="0" xfId="0" applyFont="1"/>
    <xf numFmtId="4" fontId="26" fillId="0" borderId="2" xfId="0" applyNumberFormat="1" applyFont="1" applyFill="1" applyBorder="1" applyAlignment="1">
      <alignment vertical="top" wrapText="1"/>
    </xf>
    <xf numFmtId="0" fontId="18" fillId="0" borderId="0" xfId="0" applyFont="1" applyFill="1"/>
    <xf numFmtId="0" fontId="18" fillId="0" borderId="0" xfId="0" applyFont="1" applyFill="1" applyBorder="1" applyAlignment="1">
      <alignment vertical="top" wrapText="1"/>
    </xf>
    <xf numFmtId="2" fontId="18" fillId="0" borderId="0" xfId="0" applyNumberFormat="1" applyFont="1" applyAlignment="1">
      <alignment vertical="top" wrapText="1"/>
    </xf>
    <xf numFmtId="0" fontId="6" fillId="0" borderId="11" xfId="3" applyFont="1" applyFill="1" applyBorder="1" applyAlignment="1">
      <alignment vertical="top" wrapText="1"/>
    </xf>
    <xf numFmtId="43" fontId="6" fillId="0" borderId="0" xfId="3" applyNumberFormat="1" applyFont="1" applyAlignment="1">
      <alignment vertical="top" wrapText="1"/>
    </xf>
    <xf numFmtId="43" fontId="6" fillId="0" borderId="0" xfId="3" applyNumberFormat="1" applyFont="1" applyFill="1" applyAlignment="1">
      <alignment vertical="top" wrapText="1"/>
    </xf>
    <xf numFmtId="0" fontId="6" fillId="0" borderId="0" xfId="3" applyFont="1" applyFill="1" applyAlignment="1">
      <alignment vertical="top" wrapText="1"/>
    </xf>
    <xf numFmtId="0" fontId="6" fillId="0" borderId="0" xfId="3" applyFont="1" applyFill="1" applyAlignment="1">
      <alignment horizontal="left" vertical="top" wrapText="1"/>
    </xf>
    <xf numFmtId="43" fontId="6" fillId="8" borderId="0" xfId="3" applyNumberFormat="1" applyFont="1" applyFill="1" applyAlignment="1">
      <alignment vertical="top" wrapText="1"/>
    </xf>
    <xf numFmtId="4" fontId="18" fillId="4" borderId="0" xfId="0" applyNumberFormat="1" applyFont="1" applyFill="1" applyAlignment="1">
      <alignment horizontal="right" vertical="top" wrapText="1"/>
    </xf>
    <xf numFmtId="4" fontId="18" fillId="0" borderId="0" xfId="0" applyNumberFormat="1" applyFont="1" applyAlignment="1">
      <alignment horizontal="right" vertical="top" wrapText="1"/>
    </xf>
    <xf numFmtId="0" fontId="18" fillId="0" borderId="0" xfId="0" applyFont="1" applyAlignment="1">
      <alignment horizontal="right" vertical="top" wrapText="1"/>
    </xf>
    <xf numFmtId="4" fontId="18" fillId="4" borderId="14" xfId="0" applyNumberFormat="1" applyFont="1" applyFill="1" applyBorder="1" applyAlignment="1">
      <alignment horizontal="right" vertical="top" wrapText="1"/>
    </xf>
    <xf numFmtId="4" fontId="18" fillId="0" borderId="11" xfId="0" applyNumberFormat="1" applyFont="1" applyBorder="1" applyAlignment="1">
      <alignment horizontal="right" vertical="top" wrapText="1"/>
    </xf>
    <xf numFmtId="0" fontId="18" fillId="0" borderId="0" xfId="0" applyFont="1" applyBorder="1" applyAlignment="1">
      <alignment vertical="top" wrapText="1"/>
    </xf>
    <xf numFmtId="4" fontId="18" fillId="0" borderId="0" xfId="0" applyNumberFormat="1" applyFont="1" applyBorder="1" applyAlignment="1">
      <alignment horizontal="right" vertical="top" wrapText="1"/>
    </xf>
    <xf numFmtId="43" fontId="26" fillId="5" borderId="11" xfId="0" applyNumberFormat="1" applyFont="1" applyFill="1" applyBorder="1" applyAlignment="1">
      <alignment vertical="top" wrapText="1"/>
    </xf>
    <xf numFmtId="0" fontId="26" fillId="0" borderId="11" xfId="0" applyFont="1" applyFill="1" applyBorder="1" applyAlignment="1">
      <alignment vertical="top" wrapText="1"/>
    </xf>
    <xf numFmtId="43" fontId="26" fillId="0" borderId="11" xfId="0" applyNumberFormat="1" applyFont="1" applyFill="1" applyBorder="1" applyAlignment="1">
      <alignment vertical="top" wrapText="1"/>
    </xf>
    <xf numFmtId="0" fontId="26" fillId="13" borderId="11" xfId="0" applyFont="1" applyFill="1" applyBorder="1" applyAlignment="1">
      <alignment vertical="top" wrapText="1"/>
    </xf>
    <xf numFmtId="43" fontId="26" fillId="0" borderId="11" xfId="0" applyNumberFormat="1" applyFont="1" applyBorder="1" applyAlignment="1">
      <alignment vertical="top" wrapText="1"/>
    </xf>
    <xf numFmtId="43" fontId="18" fillId="0" borderId="11" xfId="0" applyNumberFormat="1" applyFont="1" applyBorder="1" applyAlignment="1">
      <alignment vertical="top" wrapText="1"/>
    </xf>
    <xf numFmtId="43" fontId="18" fillId="0" borderId="11" xfId="0" applyNumberFormat="1" applyFont="1" applyBorder="1" applyAlignment="1">
      <alignment horizontal="right" vertical="top" wrapText="1"/>
    </xf>
    <xf numFmtId="0" fontId="26" fillId="5" borderId="20" xfId="0" applyFont="1" applyFill="1" applyBorder="1" applyAlignment="1">
      <alignment vertical="top" wrapText="1"/>
    </xf>
    <xf numFmtId="43" fontId="26" fillId="5" borderId="21" xfId="0" applyNumberFormat="1" applyFont="1" applyFill="1" applyBorder="1" applyAlignment="1">
      <alignment vertical="top" wrapText="1"/>
    </xf>
    <xf numFmtId="0" fontId="18" fillId="0" borderId="0" xfId="0" applyFont="1" applyAlignment="1">
      <alignment vertical="top"/>
    </xf>
    <xf numFmtId="0" fontId="29" fillId="6" borderId="10" xfId="0" applyFont="1" applyFill="1" applyBorder="1" applyAlignment="1">
      <alignment horizontal="center" vertical="top" wrapText="1"/>
    </xf>
    <xf numFmtId="14" fontId="28" fillId="6" borderId="10" xfId="0" applyNumberFormat="1" applyFont="1" applyFill="1" applyBorder="1" applyAlignment="1">
      <alignment horizontal="center" vertical="top" wrapText="1"/>
    </xf>
    <xf numFmtId="0" fontId="28" fillId="6" borderId="10" xfId="0" applyFont="1" applyFill="1" applyBorder="1" applyAlignment="1">
      <alignment horizontal="center" vertical="top" wrapText="1"/>
    </xf>
    <xf numFmtId="165" fontId="28" fillId="6" borderId="10" xfId="0" applyNumberFormat="1" applyFont="1" applyFill="1" applyBorder="1" applyAlignment="1">
      <alignment horizontal="center" vertical="top" wrapText="1"/>
    </xf>
    <xf numFmtId="10" fontId="28" fillId="6" borderId="10" xfId="0" applyNumberFormat="1" applyFont="1" applyFill="1" applyBorder="1" applyAlignment="1">
      <alignment horizontal="center" vertical="top" wrapText="1"/>
    </xf>
    <xf numFmtId="0" fontId="28" fillId="6" borderId="9" xfId="0" applyFont="1" applyFill="1" applyBorder="1" applyAlignment="1">
      <alignment horizontal="center" vertical="top" wrapText="1"/>
    </xf>
    <xf numFmtId="0" fontId="26" fillId="0" borderId="0" xfId="0" applyFont="1" applyAlignment="1">
      <alignment horizontal="center" vertical="top" wrapText="1"/>
    </xf>
    <xf numFmtId="0" fontId="6" fillId="12" borderId="7" xfId="0" applyFont="1" applyFill="1" applyBorder="1" applyAlignment="1">
      <alignment vertical="top" wrapText="1"/>
    </xf>
    <xf numFmtId="165" fontId="18" fillId="9" borderId="7" xfId="0" applyNumberFormat="1" applyFont="1" applyFill="1" applyBorder="1" applyAlignment="1">
      <alignment vertical="top"/>
    </xf>
    <xf numFmtId="10" fontId="18" fillId="8" borderId="7" xfId="0" applyNumberFormat="1" applyFont="1" applyFill="1" applyBorder="1" applyAlignment="1">
      <alignment horizontal="center" vertical="top"/>
    </xf>
    <xf numFmtId="0" fontId="18" fillId="12" borderId="24" xfId="0" applyFont="1" applyFill="1" applyBorder="1" applyAlignment="1">
      <alignment vertical="top"/>
    </xf>
    <xf numFmtId="14" fontId="18" fillId="12" borderId="15" xfId="0" applyNumberFormat="1" applyFont="1" applyFill="1" applyBorder="1" applyAlignment="1">
      <alignment horizontal="center" vertical="top"/>
    </xf>
    <xf numFmtId="0" fontId="18" fillId="12" borderId="15" xfId="0" applyFont="1" applyFill="1" applyBorder="1" applyAlignment="1">
      <alignment vertical="top" wrapText="1"/>
    </xf>
    <xf numFmtId="165" fontId="18" fillId="12" borderId="15" xfId="0" applyNumberFormat="1" applyFont="1" applyFill="1" applyBorder="1" applyAlignment="1">
      <alignment vertical="top"/>
    </xf>
    <xf numFmtId="10" fontId="18" fillId="12" borderId="15" xfId="0" applyNumberFormat="1" applyFont="1" applyFill="1" applyBorder="1" applyAlignment="1">
      <alignment horizontal="center" vertical="top"/>
    </xf>
    <xf numFmtId="0" fontId="18" fillId="12" borderId="15" xfId="0" applyFont="1" applyFill="1" applyBorder="1" applyAlignment="1">
      <alignment vertical="top"/>
    </xf>
    <xf numFmtId="0" fontId="18" fillId="12" borderId="25" xfId="0" applyFont="1" applyFill="1" applyBorder="1" applyAlignment="1">
      <alignment vertical="top"/>
    </xf>
    <xf numFmtId="0" fontId="18" fillId="0" borderId="0" xfId="0" applyFont="1" applyFill="1" applyAlignment="1">
      <alignment vertical="top"/>
    </xf>
    <xf numFmtId="0" fontId="18" fillId="0" borderId="26" xfId="0" applyFont="1" applyBorder="1" applyAlignment="1">
      <alignment vertical="top"/>
    </xf>
    <xf numFmtId="14" fontId="18" fillId="0" borderId="19" xfId="0" applyNumberFormat="1" applyFont="1" applyBorder="1" applyAlignment="1">
      <alignment horizontal="center" vertical="top"/>
    </xf>
    <xf numFmtId="0" fontId="18" fillId="0" borderId="19" xfId="0" applyFont="1" applyBorder="1" applyAlignment="1">
      <alignment vertical="top" wrapText="1"/>
    </xf>
    <xf numFmtId="165" fontId="18" fillId="0" borderId="19" xfId="0" applyNumberFormat="1" applyFont="1" applyBorder="1" applyAlignment="1">
      <alignment vertical="top"/>
    </xf>
    <xf numFmtId="10" fontId="18" fillId="0" borderId="19" xfId="0" applyNumberFormat="1" applyFont="1" applyBorder="1" applyAlignment="1">
      <alignment horizontal="center" vertical="top"/>
    </xf>
    <xf numFmtId="0" fontId="18" fillId="0" borderId="19" xfId="0" applyFont="1" applyBorder="1" applyAlignment="1">
      <alignment vertical="top"/>
    </xf>
    <xf numFmtId="0" fontId="18" fillId="0" borderId="27" xfId="0" applyFont="1" applyBorder="1" applyAlignment="1">
      <alignment vertical="top"/>
    </xf>
    <xf numFmtId="0" fontId="18" fillId="12" borderId="26" xfId="0" applyFont="1" applyFill="1" applyBorder="1" applyAlignment="1">
      <alignment vertical="top"/>
    </xf>
    <xf numFmtId="14" fontId="18" fillId="12" borderId="19" xfId="0" applyNumberFormat="1" applyFont="1" applyFill="1" applyBorder="1" applyAlignment="1">
      <alignment horizontal="center" vertical="top"/>
    </xf>
    <xf numFmtId="0" fontId="18" fillId="12" borderId="19" xfId="0" applyFont="1" applyFill="1" applyBorder="1" applyAlignment="1">
      <alignment vertical="top" wrapText="1"/>
    </xf>
    <xf numFmtId="165" fontId="18" fillId="12" borderId="19" xfId="0" applyNumberFormat="1" applyFont="1" applyFill="1" applyBorder="1" applyAlignment="1">
      <alignment vertical="top"/>
    </xf>
    <xf numFmtId="10" fontId="18" fillId="12" borderId="19" xfId="0" applyNumberFormat="1" applyFont="1" applyFill="1" applyBorder="1" applyAlignment="1">
      <alignment horizontal="center" vertical="top"/>
    </xf>
    <xf numFmtId="0" fontId="18" fillId="12" borderId="19" xfId="0" applyFont="1" applyFill="1" applyBorder="1" applyAlignment="1">
      <alignment vertical="top"/>
    </xf>
    <xf numFmtId="0" fontId="18" fillId="12" borderId="27" xfId="0" applyFont="1" applyFill="1" applyBorder="1" applyAlignment="1">
      <alignment vertical="top"/>
    </xf>
    <xf numFmtId="0" fontId="18" fillId="12" borderId="28" xfId="0" applyFont="1" applyFill="1" applyBorder="1" applyAlignment="1">
      <alignment vertical="top"/>
    </xf>
    <xf numFmtId="14" fontId="18" fillId="12" borderId="0" xfId="0" applyNumberFormat="1" applyFont="1" applyFill="1" applyBorder="1" applyAlignment="1">
      <alignment horizontal="center" vertical="top"/>
    </xf>
    <xf numFmtId="0" fontId="18" fillId="12" borderId="0" xfId="0" applyFont="1" applyFill="1" applyBorder="1" applyAlignment="1">
      <alignment vertical="top" wrapText="1"/>
    </xf>
    <xf numFmtId="165" fontId="18" fillId="12" borderId="0" xfId="0" applyNumberFormat="1" applyFont="1" applyFill="1" applyBorder="1" applyAlignment="1">
      <alignment vertical="top"/>
    </xf>
    <xf numFmtId="10" fontId="18" fillId="12" borderId="0" xfId="0" applyNumberFormat="1" applyFont="1" applyFill="1" applyBorder="1" applyAlignment="1">
      <alignment horizontal="center" vertical="top"/>
    </xf>
    <xf numFmtId="0" fontId="18" fillId="12" borderId="0" xfId="0" applyFont="1" applyFill="1" applyBorder="1" applyAlignment="1">
      <alignment vertical="top"/>
    </xf>
    <xf numFmtId="0" fontId="18" fillId="12" borderId="29" xfId="0" applyFont="1" applyFill="1" applyBorder="1" applyAlignment="1">
      <alignment vertical="top"/>
    </xf>
    <xf numFmtId="0" fontId="18" fillId="12" borderId="23" xfId="0" applyFont="1" applyFill="1" applyBorder="1" applyAlignment="1">
      <alignment vertical="top"/>
    </xf>
    <xf numFmtId="14" fontId="18" fillId="12" borderId="18" xfId="0" applyNumberFormat="1" applyFont="1" applyFill="1" applyBorder="1" applyAlignment="1">
      <alignment horizontal="center" vertical="top"/>
    </xf>
    <xf numFmtId="0" fontId="18" fillId="12" borderId="18" xfId="0" applyFont="1" applyFill="1" applyBorder="1" applyAlignment="1">
      <alignment vertical="top" wrapText="1"/>
    </xf>
    <xf numFmtId="165" fontId="18" fillId="12" borderId="18" xfId="0" applyNumberFormat="1" applyFont="1" applyFill="1" applyBorder="1" applyAlignment="1">
      <alignment vertical="top"/>
    </xf>
    <xf numFmtId="10" fontId="18" fillId="12" borderId="18" xfId="0" applyNumberFormat="1" applyFont="1" applyFill="1" applyBorder="1" applyAlignment="1">
      <alignment horizontal="center" vertical="top"/>
    </xf>
    <xf numFmtId="0" fontId="18" fillId="12" borderId="18" xfId="0" applyFont="1" applyFill="1" applyBorder="1" applyAlignment="1">
      <alignment vertical="top"/>
    </xf>
    <xf numFmtId="0" fontId="18" fillId="12" borderId="22" xfId="0" applyFont="1" applyFill="1" applyBorder="1" applyAlignment="1">
      <alignment vertical="top"/>
    </xf>
    <xf numFmtId="14" fontId="18" fillId="0" borderId="0" xfId="0" applyNumberFormat="1" applyFont="1" applyFill="1" applyAlignment="1">
      <alignment horizontal="center" vertical="top"/>
    </xf>
    <xf numFmtId="165" fontId="18" fillId="0" borderId="0" xfId="0" applyNumberFormat="1" applyFont="1" applyFill="1" applyAlignment="1">
      <alignment vertical="top"/>
    </xf>
    <xf numFmtId="10" fontId="18" fillId="0" borderId="0" xfId="0" applyNumberFormat="1" applyFont="1" applyFill="1" applyAlignment="1">
      <alignment horizontal="center" vertical="top"/>
    </xf>
    <xf numFmtId="14" fontId="18" fillId="0" borderId="0" xfId="0" applyNumberFormat="1" applyFont="1" applyAlignment="1">
      <alignment horizontal="center" vertical="top"/>
    </xf>
    <xf numFmtId="165" fontId="18" fillId="0" borderId="0" xfId="0" applyNumberFormat="1" applyFont="1" applyAlignment="1">
      <alignment vertical="top"/>
    </xf>
    <xf numFmtId="10" fontId="18" fillId="0" borderId="0" xfId="0" applyNumberFormat="1" applyFont="1" applyAlignment="1">
      <alignment horizontal="center" vertical="top"/>
    </xf>
    <xf numFmtId="165" fontId="18" fillId="8" borderId="0" xfId="0" applyNumberFormat="1" applyFont="1" applyFill="1" applyAlignment="1">
      <alignment vertical="top"/>
    </xf>
    <xf numFmtId="14" fontId="18" fillId="9" borderId="7" xfId="0" applyNumberFormat="1" applyFont="1" applyFill="1" applyBorder="1" applyAlignment="1">
      <alignment horizontal="center" vertical="top"/>
    </xf>
    <xf numFmtId="0" fontId="18" fillId="9" borderId="7" xfId="0" applyFont="1" applyFill="1" applyBorder="1" applyAlignment="1">
      <alignment vertical="top" wrapText="1"/>
    </xf>
    <xf numFmtId="0" fontId="11" fillId="0" borderId="0" xfId="0" applyFont="1" applyAlignment="1">
      <alignment vertical="top" wrapText="1"/>
    </xf>
    <xf numFmtId="49" fontId="11" fillId="4" borderId="0" xfId="0" applyNumberFormat="1" applyFont="1" applyFill="1" applyAlignment="1">
      <alignment vertical="top" wrapText="1"/>
    </xf>
    <xf numFmtId="0" fontId="11" fillId="4" borderId="0" xfId="0" applyFont="1" applyFill="1" applyAlignment="1">
      <alignment vertical="top" wrapText="1"/>
    </xf>
    <xf numFmtId="43" fontId="11" fillId="0" borderId="0" xfId="0" applyNumberFormat="1" applyFont="1" applyFill="1" applyAlignment="1">
      <alignment vertical="top" wrapText="1"/>
    </xf>
    <xf numFmtId="0" fontId="11" fillId="0" borderId="0" xfId="0" applyFont="1" applyFill="1" applyAlignment="1">
      <alignment vertical="top" wrapText="1"/>
    </xf>
    <xf numFmtId="0" fontId="2" fillId="6" borderId="12" xfId="0" applyFont="1" applyFill="1" applyBorder="1" applyAlignment="1">
      <alignment horizontal="center" vertical="top" wrapText="1"/>
    </xf>
    <xf numFmtId="0" fontId="2" fillId="6" borderId="1" xfId="0" applyFont="1" applyFill="1" applyBorder="1" applyAlignment="1">
      <alignment horizontal="center" vertical="top" wrapText="1"/>
    </xf>
    <xf numFmtId="0" fontId="2" fillId="6" borderId="6" xfId="0" applyFont="1" applyFill="1" applyBorder="1" applyAlignment="1">
      <alignment horizontal="center" vertical="top" wrapText="1"/>
    </xf>
    <xf numFmtId="49" fontId="2" fillId="6" borderId="0" xfId="0" applyNumberFormat="1" applyFont="1" applyFill="1" applyBorder="1" applyAlignment="1">
      <alignment horizontal="center" vertical="top" wrapText="1"/>
    </xf>
    <xf numFmtId="0" fontId="2" fillId="6" borderId="2" xfId="0" applyFont="1" applyFill="1" applyBorder="1" applyAlignment="1">
      <alignment horizontal="center" vertical="top" wrapText="1"/>
    </xf>
    <xf numFmtId="10" fontId="2" fillId="6" borderId="2" xfId="0" applyNumberFormat="1" applyFont="1" applyFill="1" applyBorder="1" applyAlignment="1">
      <alignment horizontal="center" vertical="top" wrapText="1"/>
    </xf>
    <xf numFmtId="0" fontId="32" fillId="0" borderId="0" xfId="0" applyFont="1" applyFill="1" applyBorder="1" applyAlignment="1">
      <alignment horizontal="center" vertical="top" wrapText="1"/>
    </xf>
    <xf numFmtId="0" fontId="11" fillId="0" borderId="0" xfId="0" applyFont="1" applyAlignment="1">
      <alignment horizontal="center" vertical="top" wrapText="1"/>
    </xf>
    <xf numFmtId="0" fontId="6" fillId="0" borderId="12" xfId="0" applyFont="1" applyFill="1" applyBorder="1" applyAlignment="1">
      <alignment vertical="top" wrapText="1"/>
    </xf>
    <xf numFmtId="0" fontId="6" fillId="0" borderId="11" xfId="0" applyFont="1" applyFill="1" applyBorder="1" applyAlignment="1">
      <alignment vertical="top" wrapText="1"/>
    </xf>
    <xf numFmtId="10" fontId="6" fillId="0" borderId="12" xfId="0" applyNumberFormat="1" applyFont="1" applyFill="1" applyBorder="1" applyAlignment="1">
      <alignment vertical="top" wrapText="1"/>
    </xf>
    <xf numFmtId="10" fontId="6" fillId="0" borderId="11" xfId="0" applyNumberFormat="1" applyFont="1" applyFill="1" applyBorder="1" applyAlignment="1">
      <alignment horizontal="center" vertical="top" wrapText="1"/>
    </xf>
    <xf numFmtId="165" fontId="6" fillId="0" borderId="2" xfId="0" applyNumberFormat="1" applyFont="1" applyFill="1" applyBorder="1" applyAlignment="1">
      <alignment horizontal="right" vertical="top" wrapText="1"/>
    </xf>
    <xf numFmtId="165" fontId="6" fillId="0" borderId="2" xfId="0" applyNumberFormat="1" applyFont="1" applyFill="1" applyBorder="1" applyAlignment="1">
      <alignment vertical="top" wrapText="1"/>
    </xf>
    <xf numFmtId="10" fontId="11" fillId="8" borderId="2" xfId="0" applyNumberFormat="1" applyFont="1" applyFill="1" applyBorder="1" applyAlignment="1">
      <alignment vertical="top" wrapText="1"/>
    </xf>
    <xf numFmtId="43" fontId="6" fillId="8" borderId="2" xfId="0" applyNumberFormat="1" applyFont="1" applyFill="1" applyBorder="1" applyAlignment="1">
      <alignment vertical="top" wrapText="1"/>
    </xf>
    <xf numFmtId="165" fontId="6" fillId="4" borderId="0" xfId="0" applyNumberFormat="1" applyFont="1" applyFill="1" applyBorder="1" applyAlignment="1">
      <alignment vertical="top" wrapText="1"/>
    </xf>
    <xf numFmtId="10" fontId="6" fillId="0" borderId="11" xfId="0" applyNumberFormat="1" applyFont="1" applyFill="1" applyBorder="1" applyAlignment="1">
      <alignment vertical="top" wrapText="1"/>
    </xf>
    <xf numFmtId="165" fontId="6" fillId="0" borderId="0" xfId="0" applyNumberFormat="1" applyFont="1" applyFill="1" applyBorder="1" applyAlignment="1">
      <alignment vertical="top" wrapText="1"/>
    </xf>
    <xf numFmtId="0" fontId="6" fillId="0" borderId="1" xfId="0" applyFont="1" applyFill="1" applyBorder="1" applyAlignment="1">
      <alignment vertical="top" wrapText="1"/>
    </xf>
    <xf numFmtId="9" fontId="6" fillId="0" borderId="1" xfId="0" applyNumberFormat="1" applyFont="1" applyFill="1" applyBorder="1" applyAlignment="1">
      <alignment vertical="top" wrapText="1"/>
    </xf>
    <xf numFmtId="10" fontId="6" fillId="0" borderId="1" xfId="0" applyNumberFormat="1" applyFont="1" applyFill="1" applyBorder="1" applyAlignment="1">
      <alignment horizontal="center" vertical="top" wrapText="1"/>
    </xf>
    <xf numFmtId="43" fontId="11" fillId="8" borderId="2" xfId="0" applyNumberFormat="1"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9" fontId="6" fillId="0" borderId="14" xfId="0" applyNumberFormat="1" applyFont="1" applyFill="1" applyBorder="1" applyAlignment="1">
      <alignment vertical="top" wrapText="1"/>
    </xf>
    <xf numFmtId="10" fontId="6" fillId="0" borderId="14" xfId="0" applyNumberFormat="1" applyFont="1" applyFill="1" applyBorder="1" applyAlignment="1">
      <alignment horizontal="center" vertical="top" wrapText="1"/>
    </xf>
    <xf numFmtId="165" fontId="6" fillId="0" borderId="7" xfId="0" applyNumberFormat="1" applyFont="1" applyFill="1" applyBorder="1" applyAlignment="1">
      <alignment horizontal="right" vertical="top" wrapText="1"/>
    </xf>
    <xf numFmtId="49" fontId="11" fillId="0" borderId="0" xfId="0" applyNumberFormat="1" applyFont="1" applyAlignment="1">
      <alignment vertical="top" wrapText="1"/>
    </xf>
    <xf numFmtId="10" fontId="11" fillId="8" borderId="0" xfId="0" applyNumberFormat="1" applyFont="1" applyFill="1" applyAlignment="1">
      <alignment vertical="top" wrapText="1"/>
    </xf>
    <xf numFmtId="43" fontId="11" fillId="8" borderId="0" xfId="0" applyNumberFormat="1" applyFont="1" applyFill="1" applyAlignment="1">
      <alignment vertical="top" wrapText="1"/>
    </xf>
    <xf numFmtId="0" fontId="32" fillId="0" borderId="16" xfId="0" applyFont="1" applyFill="1" applyBorder="1" applyAlignment="1">
      <alignment vertical="top" wrapText="1"/>
    </xf>
    <xf numFmtId="49" fontId="32" fillId="0" borderId="16" xfId="0" applyNumberFormat="1" applyFont="1" applyFill="1" applyBorder="1" applyAlignment="1">
      <alignment vertical="top" wrapText="1"/>
    </xf>
    <xf numFmtId="10" fontId="32" fillId="8" borderId="16" xfId="0" applyNumberFormat="1" applyFont="1" applyFill="1" applyBorder="1" applyAlignment="1">
      <alignment vertical="top" wrapText="1"/>
    </xf>
    <xf numFmtId="0" fontId="32" fillId="0" borderId="16" xfId="0" applyFont="1" applyBorder="1" applyAlignment="1">
      <alignment vertical="top" wrapText="1"/>
    </xf>
    <xf numFmtId="2" fontId="11" fillId="0" borderId="0" xfId="0" applyNumberFormat="1" applyFont="1" applyAlignment="1">
      <alignment vertical="top" wrapText="1"/>
    </xf>
    <xf numFmtId="10" fontId="11" fillId="0" borderId="0" xfId="0" applyNumberFormat="1" applyFont="1" applyFill="1" applyAlignment="1">
      <alignment vertical="top" wrapText="1"/>
    </xf>
    <xf numFmtId="10" fontId="11" fillId="4" borderId="0" xfId="0" applyNumberFormat="1" applyFont="1" applyFill="1" applyAlignment="1">
      <alignment vertical="top" wrapText="1"/>
    </xf>
    <xf numFmtId="0" fontId="6" fillId="0" borderId="0" xfId="0" applyFont="1" applyAlignment="1">
      <alignment vertical="top" wrapText="1"/>
    </xf>
    <xf numFmtId="0" fontId="6" fillId="0" borderId="0" xfId="0" applyFont="1" applyFill="1" applyAlignment="1">
      <alignment vertical="top" wrapText="1"/>
    </xf>
    <xf numFmtId="10" fontId="6" fillId="0" borderId="0" xfId="0" applyNumberFormat="1" applyFont="1" applyAlignment="1">
      <alignment vertical="top" wrapText="1"/>
    </xf>
    <xf numFmtId="0" fontId="6" fillId="0" borderId="0" xfId="0" applyFont="1" applyFill="1" applyBorder="1" applyAlignment="1">
      <alignment vertical="top" wrapText="1"/>
    </xf>
    <xf numFmtId="0" fontId="6" fillId="0" borderId="0" xfId="0" applyFont="1" applyAlignment="1">
      <alignment horizontal="center" vertical="top" wrapText="1"/>
    </xf>
    <xf numFmtId="10" fontId="6" fillId="0" borderId="0" xfId="0" applyNumberFormat="1" applyFont="1" applyFill="1" applyAlignment="1">
      <alignment vertical="top" wrapText="1"/>
    </xf>
    <xf numFmtId="0" fontId="6" fillId="0" borderId="0" xfId="0" applyFont="1" applyFill="1" applyAlignment="1">
      <alignment horizontal="center" vertical="top" wrapText="1"/>
    </xf>
    <xf numFmtId="0" fontId="21" fillId="0" borderId="0" xfId="0" applyFont="1" applyFill="1" applyBorder="1" applyAlignment="1">
      <alignment horizontal="center" vertical="center" wrapText="1"/>
    </xf>
    <xf numFmtId="0" fontId="34" fillId="0" borderId="0" xfId="4" applyFont="1" applyAlignment="1">
      <alignment wrapText="1"/>
    </xf>
    <xf numFmtId="0" fontId="33" fillId="0" borderId="0" xfId="4" applyFont="1" applyAlignment="1">
      <alignment vertical="center" wrapText="1"/>
    </xf>
    <xf numFmtId="0" fontId="34" fillId="0" borderId="0" xfId="4" applyFont="1" applyAlignment="1">
      <alignment vertical="center" wrapText="1"/>
    </xf>
    <xf numFmtId="0" fontId="35" fillId="0" borderId="0" xfId="4" applyFont="1" applyAlignment="1">
      <alignment vertical="center" wrapText="1"/>
    </xf>
    <xf numFmtId="0" fontId="34" fillId="0" borderId="0" xfId="0" applyFont="1" applyAlignment="1">
      <alignment vertical="center" wrapText="1"/>
    </xf>
    <xf numFmtId="0" fontId="36" fillId="0" borderId="0" xfId="4" applyFont="1" applyAlignment="1">
      <alignment wrapText="1"/>
    </xf>
    <xf numFmtId="0" fontId="36" fillId="0" borderId="0" xfId="0" applyFont="1" applyAlignment="1">
      <alignment horizontal="right" wrapText="1"/>
    </xf>
    <xf numFmtId="0" fontId="34" fillId="0" borderId="0" xfId="0" applyFont="1" applyAlignment="1">
      <alignment horizontal="left"/>
    </xf>
    <xf numFmtId="0" fontId="34" fillId="0" borderId="0" xfId="0" applyFont="1"/>
    <xf numFmtId="0" fontId="33" fillId="0" borderId="0" xfId="0" applyFont="1" applyAlignment="1">
      <alignment horizontal="left" wrapText="1"/>
    </xf>
    <xf numFmtId="0" fontId="33" fillId="0" borderId="0" xfId="0" applyFont="1" applyAlignment="1">
      <alignment wrapText="1"/>
    </xf>
    <xf numFmtId="0" fontId="36" fillId="0" borderId="0" xfId="0" applyFont="1" applyAlignment="1">
      <alignment horizontal="right"/>
    </xf>
    <xf numFmtId="0" fontId="36" fillId="0" borderId="0" xfId="0" applyFont="1" applyAlignment="1">
      <alignment horizontal="left"/>
    </xf>
    <xf numFmtId="0" fontId="36" fillId="0" borderId="0" xfId="0" applyFont="1" applyAlignment="1">
      <alignment wrapText="1"/>
    </xf>
    <xf numFmtId="0" fontId="36" fillId="0" borderId="0" xfId="0" applyFont="1" applyAlignment="1">
      <alignment horizontal="center" wrapText="1"/>
    </xf>
    <xf numFmtId="0" fontId="33" fillId="0" borderId="0" xfId="0" applyFont="1" applyAlignment="1">
      <alignment horizontal="right" wrapText="1"/>
    </xf>
    <xf numFmtId="0" fontId="36" fillId="0" borderId="0" xfId="0" applyFont="1" applyAlignment="1">
      <alignment horizontal="left" wrapText="1"/>
    </xf>
    <xf numFmtId="0" fontId="34" fillId="0" borderId="0" xfId="0" applyFont="1" applyAlignment="1">
      <alignment wrapText="1"/>
    </xf>
    <xf numFmtId="14" fontId="2" fillId="6" borderId="11" xfId="24" applyNumberFormat="1" applyFont="1" applyFill="1" applyBorder="1" applyAlignment="1">
      <alignment horizontal="center" vertical="top" wrapText="1"/>
    </xf>
    <xf numFmtId="14" fontId="7"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left" vertical="top" wrapText="1"/>
    </xf>
    <xf numFmtId="0" fontId="7" fillId="0" borderId="11" xfId="0" applyNumberFormat="1" applyFont="1" applyFill="1" applyBorder="1" applyAlignment="1">
      <alignment vertical="top" wrapText="1"/>
    </xf>
    <xf numFmtId="0" fontId="34" fillId="0" borderId="11" xfId="0" applyNumberFormat="1" applyFont="1" applyFill="1" applyBorder="1" applyAlignment="1">
      <alignment horizontal="center" vertical="top" wrapText="1"/>
    </xf>
    <xf numFmtId="14" fontId="7" fillId="0" borderId="11" xfId="0" applyNumberFormat="1" applyFont="1" applyFill="1" applyBorder="1" applyAlignment="1">
      <alignment vertical="top" wrapText="1"/>
    </xf>
    <xf numFmtId="0" fontId="7" fillId="0" borderId="11" xfId="0" applyFont="1" applyFill="1" applyBorder="1" applyAlignment="1">
      <alignment vertical="top" wrapText="1"/>
    </xf>
    <xf numFmtId="10" fontId="2" fillId="5" borderId="5" xfId="0" applyNumberFormat="1" applyFont="1" applyFill="1" applyBorder="1" applyAlignment="1">
      <alignment horizontal="center" vertical="top" wrapText="1"/>
    </xf>
    <xf numFmtId="0" fontId="2" fillId="5" borderId="3"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6" borderId="11" xfId="0" applyFont="1" applyFill="1" applyBorder="1" applyAlignment="1">
      <alignment horizontal="center" vertical="top" wrapText="1"/>
    </xf>
    <xf numFmtId="43" fontId="11" fillId="0" borderId="11" xfId="0" applyNumberFormat="1" applyFont="1" applyBorder="1" applyAlignment="1">
      <alignment vertical="top" wrapText="1"/>
    </xf>
    <xf numFmtId="43" fontId="32" fillId="6" borderId="11" xfId="0" applyNumberFormat="1" applyFont="1" applyFill="1" applyBorder="1" applyAlignment="1">
      <alignment horizontal="center" vertical="top" wrapText="1"/>
    </xf>
    <xf numFmtId="0" fontId="18" fillId="0" borderId="0" xfId="0" applyFont="1" applyFill="1" applyAlignment="1">
      <alignment horizontal="center" vertical="top" wrapText="1"/>
    </xf>
    <xf numFmtId="4" fontId="18" fillId="5" borderId="0" xfId="0" applyNumberFormat="1" applyFont="1" applyFill="1" applyBorder="1" applyAlignment="1">
      <alignment vertical="top" wrapText="1"/>
    </xf>
    <xf numFmtId="4" fontId="18" fillId="6" borderId="0" xfId="0" applyNumberFormat="1" applyFont="1" applyFill="1" applyBorder="1" applyAlignment="1">
      <alignment vertical="top" wrapText="1"/>
    </xf>
    <xf numFmtId="0" fontId="18" fillId="9" borderId="0" xfId="0" applyFont="1" applyFill="1" applyBorder="1" applyAlignment="1">
      <alignment vertical="top" wrapText="1"/>
    </xf>
    <xf numFmtId="0" fontId="18" fillId="0" borderId="0" xfId="0" applyFont="1" applyBorder="1" applyAlignment="1">
      <alignment wrapText="1"/>
    </xf>
    <xf numFmtId="0" fontId="18" fillId="0" borderId="4" xfId="0" applyFont="1" applyBorder="1" applyAlignment="1">
      <alignment vertical="top" wrapText="1"/>
    </xf>
    <xf numFmtId="0" fontId="18" fillId="4" borderId="4" xfId="0" applyFont="1" applyFill="1" applyBorder="1" applyAlignment="1">
      <alignment vertical="top" wrapText="1"/>
    </xf>
    <xf numFmtId="4" fontId="18" fillId="0" borderId="4" xfId="0" applyNumberFormat="1" applyFont="1" applyBorder="1" applyAlignment="1">
      <alignment vertical="top" wrapText="1"/>
    </xf>
    <xf numFmtId="10" fontId="15" fillId="0" borderId="0" xfId="0" applyNumberFormat="1" applyFont="1" applyFill="1" applyBorder="1" applyAlignment="1">
      <alignment horizontal="left" vertical="top" wrapText="1"/>
    </xf>
    <xf numFmtId="0" fontId="13" fillId="0" borderId="12" xfId="0" applyFont="1" applyFill="1" applyBorder="1" applyAlignment="1">
      <alignment horizontal="left" vertical="top" wrapText="1"/>
    </xf>
    <xf numFmtId="10" fontId="15" fillId="0" borderId="11" xfId="0" applyNumberFormat="1" applyFont="1" applyFill="1" applyBorder="1" applyAlignment="1">
      <alignment horizontal="left" vertical="top" wrapText="1"/>
    </xf>
    <xf numFmtId="9" fontId="15" fillId="0" borderId="11" xfId="53" applyNumberFormat="1" applyFont="1" applyFill="1" applyBorder="1" applyAlignment="1">
      <alignment horizontal="center" vertical="top" wrapText="1"/>
    </xf>
    <xf numFmtId="10" fontId="15" fillId="0" borderId="11" xfId="0" applyNumberFormat="1" applyFont="1" applyFill="1" applyBorder="1" applyAlignment="1">
      <alignment vertical="top" wrapText="1"/>
    </xf>
    <xf numFmtId="10" fontId="15" fillId="0" borderId="11" xfId="0" applyNumberFormat="1" applyFont="1" applyFill="1" applyBorder="1" applyAlignment="1">
      <alignment horizontal="center" vertical="top" wrapText="1"/>
    </xf>
    <xf numFmtId="10" fontId="15" fillId="0" borderId="0" xfId="0" applyNumberFormat="1" applyFont="1" applyFill="1" applyBorder="1" applyAlignment="1" applyProtection="1">
      <alignment horizontal="center" vertical="top" wrapText="1"/>
    </xf>
    <xf numFmtId="10" fontId="15" fillId="7" borderId="1" xfId="0" applyNumberFormat="1" applyFont="1" applyFill="1" applyBorder="1" applyAlignment="1" applyProtection="1">
      <alignment horizontal="center" vertical="top" wrapText="1"/>
    </xf>
    <xf numFmtId="10" fontId="15" fillId="7" borderId="11" xfId="0" applyNumberFormat="1" applyFont="1" applyFill="1" applyBorder="1" applyAlignment="1" applyProtection="1">
      <alignment horizontal="center" vertical="top" wrapText="1"/>
    </xf>
    <xf numFmtId="10" fontId="15" fillId="7" borderId="0" xfId="0" applyNumberFormat="1" applyFont="1" applyFill="1" applyBorder="1" applyAlignment="1" applyProtection="1">
      <alignment horizontal="center" vertical="top" wrapText="1"/>
    </xf>
    <xf numFmtId="0" fontId="1" fillId="0" borderId="0" xfId="0" applyFont="1"/>
    <xf numFmtId="0" fontId="1" fillId="3" borderId="1" xfId="0" applyFont="1" applyFill="1" applyBorder="1" applyAlignment="1">
      <alignment wrapText="1"/>
    </xf>
    <xf numFmtId="0" fontId="1" fillId="0" borderId="0" xfId="0" applyFont="1" applyAlignment="1">
      <alignment wrapText="1"/>
    </xf>
    <xf numFmtId="0" fontId="1" fillId="0" borderId="1" xfId="0" applyFont="1" applyBorder="1" applyAlignment="1">
      <alignment wrapText="1"/>
    </xf>
    <xf numFmtId="0" fontId="1" fillId="3" borderId="1" xfId="0" applyFont="1" applyFill="1" applyBorder="1" applyAlignment="1">
      <alignment vertical="top" wrapText="1"/>
    </xf>
    <xf numFmtId="0" fontId="1" fillId="3" borderId="9" xfId="0" applyFont="1" applyFill="1" applyBorder="1" applyAlignment="1">
      <alignment vertical="top" wrapText="1"/>
    </xf>
    <xf numFmtId="0" fontId="1" fillId="0" borderId="0" xfId="0" applyFont="1" applyAlignment="1">
      <alignment vertical="top" wrapText="1"/>
    </xf>
    <xf numFmtId="0" fontId="1" fillId="0" borderId="1" xfId="0" applyFont="1" applyBorder="1" applyAlignment="1">
      <alignment vertical="top" wrapText="1"/>
    </xf>
    <xf numFmtId="0" fontId="1" fillId="3" borderId="4"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4" xfId="0" applyFont="1" applyBorder="1" applyAlignment="1">
      <alignment horizontal="left" vertical="top" wrapText="1"/>
    </xf>
    <xf numFmtId="0" fontId="1" fillId="3" borderId="3" xfId="0" applyFont="1" applyFill="1" applyBorder="1" applyAlignment="1">
      <alignment horizontal="left" vertical="top" wrapText="1"/>
    </xf>
    <xf numFmtId="0" fontId="1" fillId="3" borderId="5" xfId="0" applyFont="1" applyFill="1" applyBorder="1" applyAlignment="1">
      <alignment wrapText="1"/>
    </xf>
    <xf numFmtId="0" fontId="1" fillId="0" borderId="12" xfId="0" applyFont="1" applyBorder="1" applyAlignment="1">
      <alignment horizontal="left" vertical="top" wrapText="1"/>
    </xf>
    <xf numFmtId="0" fontId="1" fillId="0" borderId="2" xfId="0" applyFont="1" applyBorder="1" applyAlignment="1">
      <alignment wrapText="1"/>
    </xf>
    <xf numFmtId="0" fontId="1" fillId="0" borderId="2" xfId="0" applyFont="1" applyFill="1" applyBorder="1" applyAlignment="1">
      <alignment wrapText="1"/>
    </xf>
    <xf numFmtId="0" fontId="1" fillId="0" borderId="13" xfId="0" applyFont="1" applyBorder="1" applyAlignment="1">
      <alignment horizontal="left" vertical="top" wrapText="1"/>
    </xf>
    <xf numFmtId="0" fontId="1" fillId="0" borderId="7" xfId="0" applyFont="1" applyBorder="1" applyAlignment="1">
      <alignment wrapText="1"/>
    </xf>
    <xf numFmtId="0" fontId="1" fillId="0" borderId="11" xfId="0" applyFont="1" applyBorder="1"/>
    <xf numFmtId="0" fontId="1" fillId="3" borderId="1" xfId="0" applyFont="1" applyFill="1" applyBorder="1" applyAlignment="1">
      <alignment horizontal="left" vertical="top" wrapText="1"/>
    </xf>
    <xf numFmtId="0" fontId="1" fillId="0" borderId="0" xfId="0" applyFont="1" applyBorder="1" applyAlignment="1">
      <alignment wrapText="1"/>
    </xf>
    <xf numFmtId="10" fontId="18" fillId="8" borderId="7" xfId="0" applyNumberFormat="1" applyFont="1" applyFill="1" applyBorder="1" applyAlignment="1">
      <alignment vertical="top"/>
    </xf>
    <xf numFmtId="43" fontId="24" fillId="7" borderId="4" xfId="0" applyNumberFormat="1" applyFont="1" applyFill="1" applyBorder="1" applyAlignment="1">
      <alignment vertical="top" wrapText="1"/>
    </xf>
    <xf numFmtId="10" fontId="11" fillId="14" borderId="2" xfId="0" applyNumberFormat="1" applyFont="1" applyFill="1" applyBorder="1" applyAlignment="1">
      <alignment vertical="top" wrapText="1"/>
    </xf>
    <xf numFmtId="43" fontId="6" fillId="14" borderId="11" xfId="0" applyNumberFormat="1" applyFont="1" applyFill="1" applyBorder="1" applyAlignment="1">
      <alignment vertical="top" wrapText="1"/>
    </xf>
    <xf numFmtId="165" fontId="18" fillId="14" borderId="7" xfId="0" applyNumberFormat="1" applyFont="1" applyFill="1" applyBorder="1" applyAlignment="1">
      <alignment vertical="top"/>
    </xf>
    <xf numFmtId="165" fontId="18" fillId="14" borderId="14" xfId="0" applyNumberFormat="1" applyFont="1" applyFill="1" applyBorder="1" applyAlignment="1">
      <alignment vertical="top"/>
    </xf>
    <xf numFmtId="0" fontId="15" fillId="14" borderId="0" xfId="0" applyFont="1" applyFill="1" applyAlignment="1">
      <alignment vertical="top" wrapText="1"/>
    </xf>
    <xf numFmtId="0" fontId="15" fillId="14" borderId="0" xfId="0" applyFont="1" applyFill="1" applyBorder="1" applyAlignment="1">
      <alignment vertical="top" wrapText="1"/>
    </xf>
    <xf numFmtId="43" fontId="15" fillId="14" borderId="1" xfId="0" applyNumberFormat="1" applyFont="1" applyFill="1" applyBorder="1" applyAlignment="1">
      <alignment vertical="top" wrapText="1"/>
    </xf>
    <xf numFmtId="43" fontId="15" fillId="14" borderId="11" xfId="0" applyNumberFormat="1" applyFont="1" applyFill="1" applyBorder="1" applyAlignment="1">
      <alignment vertical="top" wrapText="1"/>
    </xf>
    <xf numFmtId="0" fontId="15" fillId="14" borderId="8" xfId="0" applyFont="1" applyFill="1" applyBorder="1" applyAlignment="1">
      <alignment vertical="top" wrapText="1"/>
    </xf>
    <xf numFmtId="43" fontId="16" fillId="14" borderId="10" xfId="0" applyNumberFormat="1" applyFont="1" applyFill="1" applyBorder="1" applyAlignment="1">
      <alignment horizontal="center" vertical="top" wrapText="1"/>
    </xf>
    <xf numFmtId="0" fontId="14" fillId="14" borderId="0" xfId="0" applyFont="1" applyFill="1" applyAlignment="1">
      <alignment horizontal="center" vertical="top" wrapText="1"/>
    </xf>
    <xf numFmtId="43" fontId="15" fillId="14" borderId="0" xfId="0" applyNumberFormat="1" applyFont="1" applyFill="1" applyBorder="1" applyAlignment="1">
      <alignment vertical="top" wrapText="1"/>
    </xf>
    <xf numFmtId="0" fontId="18" fillId="14" borderId="0" xfId="0" applyFont="1" applyFill="1" applyAlignment="1">
      <alignment horizontal="center" vertical="top" wrapText="1"/>
    </xf>
    <xf numFmtId="0" fontId="14" fillId="14" borderId="8" xfId="0" applyFont="1" applyFill="1" applyBorder="1" applyAlignment="1">
      <alignment horizontal="center" vertical="top" wrapText="1"/>
    </xf>
    <xf numFmtId="43" fontId="15" fillId="14" borderId="9" xfId="0" applyNumberFormat="1" applyFont="1" applyFill="1" applyBorder="1" applyAlignment="1">
      <alignment vertical="top" wrapText="1"/>
    </xf>
    <xf numFmtId="43" fontId="15" fillId="14" borderId="0" xfId="0" applyNumberFormat="1" applyFont="1" applyFill="1" applyBorder="1" applyAlignment="1">
      <alignment horizontal="center" vertical="top" wrapText="1"/>
    </xf>
    <xf numFmtId="0" fontId="16" fillId="13" borderId="4" xfId="31" applyFont="1" applyFill="1" applyBorder="1" applyAlignment="1">
      <alignment horizontal="center" vertical="top" wrapText="1"/>
    </xf>
    <xf numFmtId="0" fontId="16" fillId="13" borderId="4" xfId="0" applyFont="1" applyFill="1" applyBorder="1" applyAlignment="1">
      <alignment vertical="top" wrapText="1"/>
    </xf>
    <xf numFmtId="10" fontId="16" fillId="13" borderId="4" xfId="0" applyNumberFormat="1" applyFont="1" applyFill="1" applyBorder="1" applyAlignment="1">
      <alignment horizontal="center" vertical="top" wrapText="1"/>
    </xf>
    <xf numFmtId="10" fontId="16" fillId="13" borderId="4" xfId="0" applyNumberFormat="1" applyFont="1" applyFill="1" applyBorder="1" applyAlignment="1" applyProtection="1">
      <alignment horizontal="center" vertical="top" wrapText="1"/>
    </xf>
    <xf numFmtId="14" fontId="16" fillId="13" borderId="4" xfId="0" applyNumberFormat="1" applyFont="1" applyFill="1" applyBorder="1" applyAlignment="1">
      <alignment horizontal="center" vertical="top" wrapText="1"/>
    </xf>
    <xf numFmtId="43" fontId="16" fillId="13" borderId="4" xfId="31" applyNumberFormat="1" applyFont="1" applyFill="1" applyBorder="1" applyAlignment="1">
      <alignment horizontal="center" vertical="top" wrapText="1"/>
    </xf>
    <xf numFmtId="0" fontId="16" fillId="13" borderId="4" xfId="0" applyFont="1" applyFill="1" applyBorder="1" applyAlignment="1">
      <alignment horizontal="center" vertical="top" wrapText="1"/>
    </xf>
    <xf numFmtId="49" fontId="16" fillId="13" borderId="4" xfId="0" applyNumberFormat="1" applyFont="1" applyFill="1" applyBorder="1" applyAlignment="1" applyProtection="1">
      <alignment vertical="top" wrapText="1"/>
      <protection locked="0"/>
    </xf>
    <xf numFmtId="0" fontId="16" fillId="13" borderId="4" xfId="0" applyNumberFormat="1" applyFont="1" applyFill="1" applyBorder="1" applyAlignment="1">
      <alignment vertical="top" wrapText="1"/>
    </xf>
    <xf numFmtId="0" fontId="16" fillId="13" borderId="4" xfId="0" applyNumberFormat="1" applyFont="1" applyFill="1" applyBorder="1" applyAlignment="1">
      <alignment horizontal="left" vertical="top" wrapText="1"/>
    </xf>
    <xf numFmtId="9" fontId="16" fillId="13" borderId="4" xfId="53" applyFont="1" applyFill="1" applyBorder="1" applyAlignment="1">
      <alignment horizontal="center" vertical="top" wrapText="1"/>
    </xf>
    <xf numFmtId="43" fontId="16" fillId="13" borderId="4" xfId="0" applyNumberFormat="1" applyFont="1" applyFill="1" applyBorder="1" applyAlignment="1">
      <alignment vertical="top" wrapText="1"/>
    </xf>
    <xf numFmtId="10" fontId="16" fillId="13" borderId="4" xfId="0" applyNumberFormat="1" applyFont="1" applyFill="1" applyBorder="1" applyAlignment="1">
      <alignment horizontal="left" vertical="top" wrapText="1"/>
    </xf>
    <xf numFmtId="10" fontId="16" fillId="13" borderId="4" xfId="0" applyNumberFormat="1" applyFont="1" applyFill="1" applyBorder="1" applyAlignment="1">
      <alignment vertical="top" wrapText="1"/>
    </xf>
    <xf numFmtId="0" fontId="25" fillId="13" borderId="4" xfId="0" applyFont="1" applyFill="1" applyBorder="1" applyAlignment="1">
      <alignment vertical="top" wrapText="1"/>
    </xf>
    <xf numFmtId="0" fontId="15" fillId="13" borderId="0" xfId="0" applyFont="1" applyFill="1" applyAlignment="1">
      <alignment vertical="top" wrapText="1"/>
    </xf>
    <xf numFmtId="0" fontId="39" fillId="13" borderId="4" xfId="0" applyFont="1" applyFill="1" applyBorder="1" applyAlignment="1">
      <alignment vertical="top" wrapText="1"/>
    </xf>
    <xf numFmtId="43" fontId="38" fillId="7" borderId="4" xfId="0" applyNumberFormat="1" applyFont="1" applyFill="1" applyBorder="1" applyAlignment="1">
      <alignment vertical="top" wrapText="1"/>
    </xf>
    <xf numFmtId="43" fontId="38" fillId="7" borderId="11" xfId="0" applyNumberFormat="1" applyFont="1" applyFill="1" applyBorder="1" applyAlignment="1">
      <alignment vertical="top" wrapText="1"/>
    </xf>
    <xf numFmtId="43" fontId="38" fillId="7" borderId="14" xfId="0" applyNumberFormat="1" applyFont="1" applyFill="1" applyBorder="1" applyAlignment="1">
      <alignment vertical="top" wrapText="1"/>
    </xf>
    <xf numFmtId="43" fontId="6" fillId="14" borderId="11" xfId="3" applyNumberFormat="1" applyFont="1" applyFill="1" applyBorder="1" applyAlignment="1">
      <alignment vertical="top" wrapText="1"/>
    </xf>
    <xf numFmtId="8" fontId="6" fillId="9" borderId="11" xfId="0" applyNumberFormat="1" applyFont="1" applyFill="1" applyBorder="1" applyAlignment="1">
      <alignment horizontal="center" vertical="top" wrapText="1"/>
    </xf>
    <xf numFmtId="0" fontId="37" fillId="5" borderId="1" xfId="0" applyFont="1" applyFill="1" applyBorder="1" applyAlignment="1">
      <alignment vertical="top" wrapText="1"/>
    </xf>
    <xf numFmtId="0" fontId="37" fillId="5" borderId="11" xfId="0" applyFont="1" applyFill="1" applyBorder="1"/>
    <xf numFmtId="0" fontId="26" fillId="5" borderId="11" xfId="0" applyFont="1" applyFill="1" applyBorder="1" applyAlignment="1">
      <alignment horizontal="left" vertical="top" wrapText="1"/>
    </xf>
    <xf numFmtId="43" fontId="26" fillId="5" borderId="11" xfId="0" applyNumberFormat="1" applyFont="1" applyFill="1" applyBorder="1" applyAlignment="1">
      <alignment horizontal="left" vertical="top" wrapText="1"/>
    </xf>
    <xf numFmtId="0" fontId="18" fillId="0" borderId="11" xfId="0" pivotButton="1" applyFont="1" applyBorder="1" applyAlignment="1">
      <alignment vertical="top" wrapText="1"/>
    </xf>
    <xf numFmtId="0" fontId="18" fillId="5" borderId="11" xfId="0" applyFont="1" applyFill="1" applyBorder="1" applyAlignment="1">
      <alignment horizontal="center" vertical="top" wrapText="1"/>
    </xf>
    <xf numFmtId="4" fontId="18" fillId="5" borderId="11" xfId="0" applyNumberFormat="1" applyFont="1" applyFill="1" applyBorder="1" applyAlignment="1">
      <alignment vertical="top" wrapText="1"/>
    </xf>
    <xf numFmtId="0" fontId="18" fillId="6" borderId="11" xfId="0" applyFont="1" applyFill="1" applyBorder="1" applyAlignment="1">
      <alignment vertical="top" wrapText="1"/>
    </xf>
    <xf numFmtId="0" fontId="18" fillId="9" borderId="11" xfId="0" applyFont="1" applyFill="1" applyBorder="1" applyAlignment="1">
      <alignment vertical="top" wrapText="1"/>
    </xf>
    <xf numFmtId="4" fontId="18" fillId="10" borderId="11" xfId="0" applyNumberFormat="1" applyFont="1" applyFill="1" applyBorder="1" applyAlignment="1">
      <alignment vertical="top" wrapText="1"/>
    </xf>
    <xf numFmtId="4" fontId="18" fillId="9" borderId="11" xfId="0" applyNumberFormat="1" applyFont="1" applyFill="1" applyBorder="1" applyAlignment="1">
      <alignment vertical="top" wrapText="1"/>
    </xf>
    <xf numFmtId="43" fontId="18" fillId="0" borderId="11" xfId="0" applyNumberFormat="1" applyFont="1" applyBorder="1" applyAlignment="1">
      <alignment horizontal="left" vertical="top" wrapText="1"/>
    </xf>
    <xf numFmtId="43" fontId="28" fillId="6" borderId="10" xfId="0" applyNumberFormat="1" applyFont="1" applyFill="1" applyBorder="1" applyAlignment="1">
      <alignment horizontal="center" vertical="top" wrapText="1"/>
    </xf>
    <xf numFmtId="43" fontId="18" fillId="14" borderId="7" xfId="0" applyNumberFormat="1" applyFont="1" applyFill="1" applyBorder="1" applyAlignment="1">
      <alignment vertical="top"/>
    </xf>
    <xf numFmtId="43" fontId="18" fillId="12" borderId="15" xfId="0" applyNumberFormat="1" applyFont="1" applyFill="1" applyBorder="1" applyAlignment="1">
      <alignment vertical="top"/>
    </xf>
    <xf numFmtId="43" fontId="18" fillId="0" borderId="19" xfId="0" applyNumberFormat="1" applyFont="1" applyBorder="1" applyAlignment="1">
      <alignment vertical="top"/>
    </xf>
    <xf numFmtId="43" fontId="18" fillId="12" borderId="19" xfId="0" applyNumberFormat="1" applyFont="1" applyFill="1" applyBorder="1" applyAlignment="1">
      <alignment vertical="top"/>
    </xf>
    <xf numFmtId="43" fontId="18" fillId="12" borderId="0" xfId="0" applyNumberFormat="1" applyFont="1" applyFill="1" applyBorder="1" applyAlignment="1">
      <alignment vertical="top"/>
    </xf>
    <xf numFmtId="43" fontId="18" fillId="12" borderId="18" xfId="0" applyNumberFormat="1" applyFont="1" applyFill="1" applyBorder="1" applyAlignment="1">
      <alignment vertical="top"/>
    </xf>
    <xf numFmtId="43" fontId="18" fillId="0" borderId="0" xfId="0" applyNumberFormat="1" applyFont="1" applyFill="1" applyAlignment="1">
      <alignment vertical="top"/>
    </xf>
    <xf numFmtId="43" fontId="18" fillId="8" borderId="0" xfId="0" applyNumberFormat="1" applyFont="1" applyFill="1" applyAlignment="1">
      <alignment vertical="top"/>
    </xf>
    <xf numFmtId="0" fontId="40" fillId="0" borderId="0" xfId="43" applyFont="1" applyAlignment="1">
      <alignment horizontal="center" vertical="top" wrapText="1"/>
    </xf>
    <xf numFmtId="0" fontId="41" fillId="0" borderId="0" xfId="43" applyFont="1"/>
    <xf numFmtId="0" fontId="42" fillId="0" borderId="0" xfId="43" applyFont="1" applyAlignment="1">
      <alignment wrapText="1"/>
    </xf>
    <xf numFmtId="0" fontId="41" fillId="0" borderId="0" xfId="43" applyFont="1" applyFill="1"/>
    <xf numFmtId="0" fontId="41" fillId="0" borderId="0" xfId="43" applyFont="1" applyAlignment="1">
      <alignment wrapText="1"/>
    </xf>
    <xf numFmtId="0" fontId="43" fillId="0" borderId="0" xfId="0" applyFont="1" applyAlignment="1">
      <alignment horizontal="justify" vertical="center"/>
    </xf>
    <xf numFmtId="0" fontId="42" fillId="0" borderId="0" xfId="43" applyFont="1"/>
    <xf numFmtId="43" fontId="17" fillId="0" borderId="11" xfId="0" applyNumberFormat="1" applyFont="1" applyFill="1" applyBorder="1" applyAlignment="1">
      <alignment horizontal="center" vertical="top" wrapText="1"/>
    </xf>
    <xf numFmtId="43" fontId="16" fillId="13" borderId="4" xfId="0" applyNumberFormat="1" applyFont="1" applyFill="1" applyBorder="1" applyAlignment="1">
      <alignment horizontal="center" vertical="top" wrapText="1"/>
    </xf>
    <xf numFmtId="43" fontId="16" fillId="0" borderId="0" xfId="0" applyNumberFormat="1" applyFont="1" applyFill="1" applyBorder="1" applyAlignment="1">
      <alignment horizontal="center" vertical="top" wrapText="1"/>
    </xf>
    <xf numFmtId="43" fontId="17" fillId="0" borderId="11" xfId="0" applyNumberFormat="1" applyFont="1" applyFill="1" applyBorder="1" applyAlignment="1">
      <alignment vertical="top" wrapText="1"/>
    </xf>
    <xf numFmtId="43" fontId="15" fillId="0" borderId="0" xfId="0" applyNumberFormat="1" applyFont="1" applyFill="1" applyBorder="1" applyAlignment="1">
      <alignment vertical="top" wrapText="1"/>
    </xf>
    <xf numFmtId="0" fontId="14" fillId="0" borderId="0" xfId="0" applyFont="1" applyFill="1" applyAlignment="1">
      <alignment horizontal="center" vertical="top" wrapText="1"/>
    </xf>
    <xf numFmtId="43" fontId="15" fillId="0" borderId="9" xfId="0" applyNumberFormat="1" applyFont="1" applyFill="1" applyBorder="1" applyAlignment="1">
      <alignment vertical="top" wrapText="1"/>
    </xf>
    <xf numFmtId="43" fontId="16" fillId="0" borderId="0" xfId="0" applyNumberFormat="1" applyFont="1" applyFill="1" applyBorder="1" applyAlignment="1">
      <alignment vertical="top" wrapText="1"/>
    </xf>
    <xf numFmtId="43" fontId="15" fillId="0" borderId="1" xfId="0" applyNumberFormat="1" applyFont="1" applyFill="1" applyBorder="1" applyAlignment="1">
      <alignment vertical="top" wrapText="1"/>
    </xf>
    <xf numFmtId="43" fontId="17" fillId="0" borderId="1" xfId="0" applyNumberFormat="1" applyFont="1" applyFill="1" applyBorder="1" applyAlignment="1">
      <alignment vertical="top" wrapText="1"/>
    </xf>
    <xf numFmtId="43" fontId="16" fillId="3" borderId="0" xfId="0" applyNumberFormat="1" applyFont="1" applyFill="1" applyBorder="1" applyAlignment="1">
      <alignment vertical="top" wrapText="1"/>
    </xf>
    <xf numFmtId="0" fontId="34" fillId="0" borderId="0" xfId="0" applyFont="1" applyFill="1" applyAlignment="1">
      <alignment horizontal="center" wrapText="1"/>
    </xf>
    <xf numFmtId="0" fontId="34" fillId="0" borderId="0" xfId="4" applyFont="1" applyFill="1" applyAlignment="1">
      <alignment horizontal="center" wrapText="1"/>
    </xf>
    <xf numFmtId="0" fontId="6" fillId="0" borderId="0" xfId="0" applyFont="1" applyFill="1" applyBorder="1" applyAlignment="1">
      <alignment vertical="top" wrapText="1"/>
    </xf>
    <xf numFmtId="0" fontId="27" fillId="0" borderId="0" xfId="0" applyFont="1" applyAlignment="1">
      <alignment vertical="top" wrapText="1"/>
    </xf>
    <xf numFmtId="0" fontId="21" fillId="0" borderId="0" xfId="0" applyFont="1" applyAlignment="1">
      <alignment horizontal="center" vertical="top" wrapText="1"/>
    </xf>
    <xf numFmtId="0" fontId="20" fillId="0" borderId="0" xfId="0" applyFont="1" applyAlignment="1">
      <alignment horizontal="center" vertical="top" wrapText="1"/>
    </xf>
    <xf numFmtId="0" fontId="19" fillId="0" borderId="0" xfId="0" applyFont="1" applyAlignment="1">
      <alignment horizontal="center" vertical="top" wrapText="1"/>
    </xf>
    <xf numFmtId="0" fontId="22" fillId="0" borderId="17" xfId="0" applyFont="1" applyBorder="1" applyAlignment="1">
      <alignment horizontal="center" vertical="top" wrapText="1"/>
    </xf>
    <xf numFmtId="0" fontId="30" fillId="0" borderId="17" xfId="0" applyFont="1" applyBorder="1" applyAlignment="1">
      <alignment horizontal="center" vertical="top" wrapText="1"/>
    </xf>
    <xf numFmtId="0" fontId="0" fillId="0" borderId="17" xfId="0" applyBorder="1" applyAlignment="1">
      <alignment vertical="top" wrapText="1"/>
    </xf>
    <xf numFmtId="43" fontId="2" fillId="6" borderId="11" xfId="3" applyNumberFormat="1" applyFont="1" applyFill="1" applyBorder="1" applyAlignment="1">
      <alignment horizontal="center" vertical="top"/>
    </xf>
    <xf numFmtId="0" fontId="27" fillId="6" borderId="11" xfId="0" applyFont="1" applyFill="1" applyBorder="1" applyAlignment="1">
      <alignment horizontal="center" vertical="top"/>
    </xf>
    <xf numFmtId="43" fontId="2" fillId="6" borderId="11" xfId="3" applyNumberFormat="1" applyFont="1" applyFill="1" applyBorder="1" applyAlignment="1">
      <alignment horizontal="center" vertical="top" wrapText="1"/>
    </xf>
    <xf numFmtId="0" fontId="21" fillId="0" borderId="0" xfId="3" applyFont="1" applyAlignment="1">
      <alignment horizontal="center" vertical="top" wrapText="1"/>
    </xf>
    <xf numFmtId="4" fontId="18" fillId="0" borderId="0" xfId="0" applyNumberFormat="1" applyFont="1" applyFill="1" applyAlignment="1">
      <alignment vertical="top" wrapText="1"/>
    </xf>
    <xf numFmtId="0" fontId="18" fillId="0" borderId="0" xfId="0" applyFont="1" applyFill="1" applyAlignment="1">
      <alignment vertical="top" wrapText="1"/>
    </xf>
    <xf numFmtId="0" fontId="22" fillId="0" borderId="0" xfId="0" applyFont="1" applyFill="1" applyBorder="1" applyAlignment="1">
      <alignment horizontal="center" vertical="top" wrapText="1"/>
    </xf>
    <xf numFmtId="0" fontId="22" fillId="0" borderId="0" xfId="0" applyFont="1" applyBorder="1" applyAlignment="1">
      <alignment horizontal="center" vertical="top" wrapText="1"/>
    </xf>
    <xf numFmtId="0" fontId="30" fillId="0" borderId="0" xfId="0" applyFont="1" applyBorder="1" applyAlignment="1">
      <alignment horizontal="center" vertical="top" wrapText="1"/>
    </xf>
    <xf numFmtId="0" fontId="0" fillId="0" borderId="0" xfId="0" applyBorder="1" applyAlignment="1">
      <alignment horizontal="center" vertical="top" wrapText="1"/>
    </xf>
    <xf numFmtId="4" fontId="18" fillId="4" borderId="0" xfId="0" applyNumberFormat="1" applyFont="1" applyFill="1" applyAlignment="1">
      <alignment vertical="top" wrapText="1"/>
    </xf>
    <xf numFmtId="0" fontId="18" fillId="4" borderId="0" xfId="0" applyFont="1" applyFill="1" applyAlignment="1">
      <alignment vertical="top" wrapText="1"/>
    </xf>
    <xf numFmtId="0" fontId="22" fillId="0" borderId="0" xfId="0" applyFont="1" applyFill="1" applyAlignment="1">
      <alignment horizontal="center" vertical="top" wrapText="1"/>
    </xf>
    <xf numFmtId="0" fontId="22" fillId="0" borderId="0" xfId="0" applyFont="1" applyAlignment="1">
      <alignment horizontal="center" vertical="top" wrapText="1"/>
    </xf>
    <xf numFmtId="14" fontId="22" fillId="0" borderId="0" xfId="0" applyNumberFormat="1" applyFont="1" applyBorder="1" applyAlignment="1">
      <alignment horizontal="center" vertical="top"/>
    </xf>
    <xf numFmtId="0" fontId="31" fillId="0" borderId="0" xfId="0" applyFont="1" applyAlignment="1">
      <alignment vertical="top"/>
    </xf>
    <xf numFmtId="43" fontId="16" fillId="3" borderId="10" xfId="0" applyNumberFormat="1" applyFont="1" applyFill="1" applyBorder="1" applyAlignment="1">
      <alignment horizontal="center" vertical="top" wrapText="1"/>
    </xf>
    <xf numFmtId="0" fontId="0" fillId="0" borderId="0" xfId="0" applyAlignment="1">
      <alignment horizontal="center" vertical="top" wrapText="1"/>
    </xf>
    <xf numFmtId="43" fontId="16" fillId="15" borderId="0" xfId="0" applyNumberFormat="1" applyFont="1" applyFill="1" applyBorder="1" applyAlignment="1">
      <alignment horizontal="center" vertical="top" wrapText="1"/>
    </xf>
    <xf numFmtId="0" fontId="0" fillId="15" borderId="0" xfId="0" applyFill="1" applyAlignment="1">
      <alignment horizontal="center" vertical="top" wrapText="1"/>
    </xf>
    <xf numFmtId="43" fontId="16" fillId="16" borderId="0" xfId="0" applyNumberFormat="1" applyFont="1" applyFill="1" applyBorder="1" applyAlignment="1">
      <alignment horizontal="center" vertical="top" wrapText="1"/>
    </xf>
    <xf numFmtId="0" fontId="0" fillId="16" borderId="0" xfId="0" applyFill="1" applyAlignment="1">
      <alignment horizontal="center" vertical="top" wrapText="1"/>
    </xf>
    <xf numFmtId="0" fontId="0" fillId="16" borderId="8" xfId="0" applyFill="1" applyBorder="1" applyAlignment="1">
      <alignment horizontal="center" vertical="top" wrapText="1"/>
    </xf>
    <xf numFmtId="43" fontId="16" fillId="14" borderId="0" xfId="0" applyNumberFormat="1" applyFont="1" applyFill="1" applyBorder="1" applyAlignment="1">
      <alignment horizontal="center" vertical="top" wrapText="1"/>
    </xf>
    <xf numFmtId="0" fontId="0" fillId="14" borderId="0" xfId="0" applyFill="1" applyAlignment="1">
      <alignment horizontal="center" vertical="top" wrapText="1"/>
    </xf>
    <xf numFmtId="0" fontId="26" fillId="5" borderId="17" xfId="0" applyFont="1" applyFill="1" applyBorder="1" applyAlignment="1">
      <alignment horizontal="left" vertical="top" wrapText="1"/>
    </xf>
    <xf numFmtId="0" fontId="27" fillId="5" borderId="17" xfId="0" applyFont="1" applyFill="1" applyBorder="1" applyAlignment="1">
      <alignment horizontal="left" vertical="top" wrapText="1"/>
    </xf>
    <xf numFmtId="0" fontId="22" fillId="0" borderId="17" xfId="0" applyFont="1" applyFill="1" applyBorder="1" applyAlignment="1">
      <alignment horizontal="center" vertical="top" wrapText="1"/>
    </xf>
    <xf numFmtId="0" fontId="23" fillId="0" borderId="17" xfId="0" applyFont="1" applyBorder="1" applyAlignment="1">
      <alignment horizontal="center" vertical="top" wrapText="1"/>
    </xf>
    <xf numFmtId="0" fontId="44" fillId="0" borderId="0" xfId="0" applyFont="1" applyAlignment="1">
      <alignment vertical="top" wrapText="1"/>
    </xf>
    <xf numFmtId="4" fontId="44" fillId="0" borderId="0" xfId="0" pivotButton="1" applyNumberFormat="1" applyFont="1" applyAlignment="1">
      <alignment vertical="top" wrapText="1"/>
    </xf>
    <xf numFmtId="4" fontId="44" fillId="0" borderId="0" xfId="0" applyNumberFormat="1" applyFont="1" applyAlignment="1">
      <alignment vertical="top" wrapText="1"/>
    </xf>
    <xf numFmtId="0" fontId="44" fillId="0" borderId="0" xfId="0" pivotButton="1" applyFont="1" applyAlignment="1">
      <alignment vertical="top" wrapText="1"/>
    </xf>
  </cellXfs>
  <cellStyles count="55">
    <cellStyle name="Comma 2" xfId="1"/>
    <cellStyle name="Normal" xfId="0" builtinId="0"/>
    <cellStyle name="Normal 10" xfId="2"/>
    <cellStyle name="Normal 11" xfId="3"/>
    <cellStyle name="Normal 12" xfId="4"/>
    <cellStyle name="Normal 12 2" xfId="5"/>
    <cellStyle name="Normal 12 3" xfId="6"/>
    <cellStyle name="Normal 13" xfId="7"/>
    <cellStyle name="Normal 13 2" xfId="8"/>
    <cellStyle name="Normal 2" xfId="9"/>
    <cellStyle name="Normal 2 2" xfId="10"/>
    <cellStyle name="Normal 2 2 2" xfId="11"/>
    <cellStyle name="Normal 2 2 2 2" xfId="12"/>
    <cellStyle name="Normal 2 2 2 2 2" xfId="13"/>
    <cellStyle name="Normal 2 2 2 2 2 2" xfId="14"/>
    <cellStyle name="Normal 2 2 2 2 2 2 2" xfId="15"/>
    <cellStyle name="Normal 2 2 2 2 2 3" xfId="16"/>
    <cellStyle name="Normal 2 2 2 3" xfId="17"/>
    <cellStyle name="Normal 2 2 2 3 2" xfId="18"/>
    <cellStyle name="Normal 2 2 2 4" xfId="19"/>
    <cellStyle name="Normal 2 2 2 5" xfId="20"/>
    <cellStyle name="Normal 2 2 3" xfId="21"/>
    <cellStyle name="Normal 2 3" xfId="22"/>
    <cellStyle name="Normal 2 4" xfId="23"/>
    <cellStyle name="Normal 2 5" xfId="24"/>
    <cellStyle name="Normal 2 5 2" xfId="25"/>
    <cellStyle name="Normal 2 5 3" xfId="26"/>
    <cellStyle name="Normal 2 5 4" xfId="27"/>
    <cellStyle name="Normal 2 5 4 2" xfId="28"/>
    <cellStyle name="Normal 2 5 5" xfId="29"/>
    <cellStyle name="Normal 2 5 6" xfId="30"/>
    <cellStyle name="Normal 2 5 7" xfId="31"/>
    <cellStyle name="Normal 2 5 8" xfId="32"/>
    <cellStyle name="Normal 2 6" xfId="33"/>
    <cellStyle name="Normal 3" xfId="34"/>
    <cellStyle name="Normal 3 2" xfId="35"/>
    <cellStyle name="Normal 4" xfId="36"/>
    <cellStyle name="Normal 4 2" xfId="37"/>
    <cellStyle name="Normal 4 2 2" xfId="38"/>
    <cellStyle name="Normal 4 3" xfId="39"/>
    <cellStyle name="Normal 4 4" xfId="40"/>
    <cellStyle name="Normal 5" xfId="41"/>
    <cellStyle name="Normal 5 2" xfId="42"/>
    <cellStyle name="Normal 6" xfId="43"/>
    <cellStyle name="Normal 7" xfId="44"/>
    <cellStyle name="Normal 8" xfId="45"/>
    <cellStyle name="Normal 8 2" xfId="46"/>
    <cellStyle name="Normal 8 3" xfId="47"/>
    <cellStyle name="Normal 8 3 2" xfId="48"/>
    <cellStyle name="Normal 8 4" xfId="49"/>
    <cellStyle name="Normal 8 5" xfId="50"/>
    <cellStyle name="Normal 8 6" xfId="51"/>
    <cellStyle name="Normal 9" xfId="52"/>
    <cellStyle name="Percent" xfId="53" builtinId="5"/>
    <cellStyle name="Percent 2" xfId="54"/>
  </cellStyles>
  <dxfs count="19751">
    <dxf>
      <font>
        <strike val="0"/>
        <outline val="0"/>
        <shadow val="0"/>
        <u val="none"/>
        <vertAlign val="baseline"/>
        <sz val="11"/>
        <color theme="1"/>
        <name val="Calibri"/>
        <scheme val="minor"/>
      </font>
      <alignment textRotation="0" wrapText="1"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textRotation="0" wrapText="1" justifyLastLine="0" shrinkToFit="0" readingOrder="0"/>
    </dxf>
    <dxf>
      <border outline="0">
        <bottom style="thin">
          <color indexed="64"/>
        </bottom>
      </border>
    </dxf>
    <dxf>
      <font>
        <strike val="0"/>
        <outline val="0"/>
        <shadow val="0"/>
        <u val="none"/>
        <vertAlign val="baseline"/>
        <sz val="11"/>
        <color theme="1"/>
        <name val="Calibri"/>
        <scheme val="minor"/>
      </font>
      <fill>
        <patternFill patternType="solid">
          <fgColor indexed="64"/>
          <bgColor theme="6" tint="0.59999389629810485"/>
        </patternFill>
      </fill>
      <alignment horizontal="left" vertical="top" textRotation="0" wrapText="1" indent="0" justifyLastLine="0" shrinkToFit="0" readingOrder="0"/>
      <border diagonalUp="0" diagonalDown="0">
        <left style="thin">
          <color indexed="64"/>
        </left>
        <right style="thin">
          <color indexed="64"/>
        </right>
        <top/>
        <bottom/>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numFmt numFmtId="35" formatCode="_-* #,##0.00_-;\-* #,##0.00_-;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vertical="top" wrapText="1" readingOrder="0"/>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theme="9"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9"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9" formatCode="dd/mm/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scheme val="minor"/>
      </font>
      <numFmt numFmtId="14" formatCode="0.0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none">
          <fgColor indexed="64"/>
          <bgColor auto="1"/>
        </patternFill>
      </fill>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indexed="8"/>
        <name val="Calibri"/>
        <scheme val="minor"/>
      </font>
      <fill>
        <patternFill patternType="none">
          <fgColor indexed="64"/>
          <bgColor theme="0" tint="-4.9989318521683403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35" formatCode="_-* #,##0.00_-;\-* #,##0.00_-;_-* &quot;-&quot;??_-;_-@_-"/>
      <alignment horizontal="general" vertical="top" textRotation="0" wrapText="0"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2"/>
        <color theme="1"/>
        <name val="Calibri"/>
        <scheme val="minor"/>
      </font>
      <numFmt numFmtId="35" formatCode="_-* #,##0.00_-;\-* #,##0.00_-;_-* &quot;-&quot;??_-;_-@_-"/>
      <alignment horizontal="general" vertical="top" textRotation="0" wrapText="0"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2"/>
        <color theme="1"/>
        <name val="Calibri"/>
        <scheme val="minor"/>
      </font>
      <numFmt numFmtId="14" formatCode="0.00%"/>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4" formatCode="0.00%"/>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9" formatCode="dd/mm/yyyy"/>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border diagonalUp="0" diagonalDown="0" outline="0">
        <left style="thin">
          <color theme="4" tint="0.39997558519241921"/>
        </left>
        <right/>
        <top style="thin">
          <color theme="4" tint="0.39997558519241921"/>
        </top>
        <bottom/>
      </border>
    </dxf>
    <dxf>
      <border outline="0">
        <top style="thin">
          <color indexed="64"/>
        </top>
        <bottom style="thin">
          <color theme="4" tint="0.39997558519241921"/>
        </bottom>
      </border>
    </dxf>
    <dxf>
      <font>
        <b val="0"/>
        <i val="0"/>
        <strike val="0"/>
        <condense val="0"/>
        <extend val="0"/>
        <outline val="0"/>
        <shadow val="0"/>
        <u val="none"/>
        <vertAlign val="baseline"/>
        <sz val="12"/>
        <color theme="1"/>
        <name val="Calibri"/>
        <scheme val="minor"/>
      </font>
      <numFmt numFmtId="166" formatCode="\£#,##0.00"/>
      <alignment horizontal="general" vertical="top" textRotation="0" wrapText="0" indent="0" justifyLastLine="0" shrinkToFit="0" readingOrder="0"/>
    </dxf>
    <dxf>
      <font>
        <b/>
        <i val="0"/>
        <strike val="0"/>
        <condense val="0"/>
        <extend val="0"/>
        <outline val="0"/>
        <shadow val="0"/>
        <u val="none"/>
        <vertAlign val="baseline"/>
        <sz val="12"/>
        <color auto="1"/>
        <name val="Calibri"/>
        <scheme val="minor"/>
      </font>
      <numFmt numFmtId="165" formatCode="&quot;£&quot;#,##0.00"/>
      <fill>
        <patternFill patternType="solid">
          <fgColor indexed="64"/>
          <bgColor theme="0" tint="-0.249977111117893"/>
        </patternFill>
      </fill>
      <alignment horizontal="center" vertical="top" textRotation="0" wrapText="1" indent="0" justifyLastLine="0" shrinkToFit="0"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bgColor theme="4" tint="0.79998168889431442"/>
        </patternFill>
      </fill>
    </dxf>
    <dxf>
      <fill>
        <patternFill>
          <bgColor theme="4"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4" tint="0.79998168889431442"/>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numFmt numFmtId="4" formatCode="#,##0.00"/>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bgColor theme="0" tint="-0.249977111117893"/>
        </patternFill>
      </fill>
    </dxf>
    <dxf>
      <fill>
        <patternFill>
          <bgColor theme="0" tint="-0.249977111117893"/>
        </patternFill>
      </fill>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tint="-0.14999847407452621"/>
        </patternFill>
      </fill>
    </dxf>
    <dxf>
      <fill>
        <patternFill>
          <bgColor theme="0" tint="-0.14999847407452621"/>
        </patternFill>
      </fill>
    </dxf>
    <dxf>
      <alignment horizontal="center" readingOrder="0"/>
    </dxf>
    <dxf>
      <alignment vertical="top" readingOrder="0"/>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numFmt numFmtId="4" formatCode="#,##0.00"/>
    </dxf>
    <dxf>
      <font>
        <b/>
      </fon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2" formatCode="0.00"/>
    </dxf>
    <dxf>
      <numFmt numFmtId="2" formatCode="0.00"/>
    </dxf>
    <dxf>
      <numFmt numFmtId="2" formatCode="0.00"/>
    </dxf>
    <dxf>
      <numFmt numFmtId="2" formatCode="0.00"/>
    </dxf>
    <dxf>
      <font>
        <b val="0"/>
        <i val="0"/>
        <strike val="0"/>
        <condense val="0"/>
        <extend val="0"/>
        <outline val="0"/>
        <shadow val="0"/>
        <u val="none"/>
        <vertAlign val="baseline"/>
        <sz val="12"/>
        <color indexed="8"/>
        <name val="Calibri"/>
        <scheme val="none"/>
      </font>
      <alignment horizontal="general" vertical="top" textRotation="0" wrapText="1" indent="0" justifyLastLine="0" shrinkToFit="0" readingOrder="0"/>
      <border outline="0">
        <left style="thin">
          <color indexed="64"/>
        </left>
      </border>
    </dxf>
    <dxf>
      <font>
        <b val="0"/>
        <i val="0"/>
        <strike val="0"/>
        <condense val="0"/>
        <extend val="0"/>
        <outline val="0"/>
        <shadow val="0"/>
        <u val="none"/>
        <vertAlign val="baseline"/>
        <sz val="12"/>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right style="thin">
          <color indexed="64"/>
        </right>
        <top style="thin">
          <color indexed="64"/>
        </top>
        <bottom style="thin">
          <color indexed="64"/>
        </bottom>
      </border>
    </dxf>
    <dxf>
      <font>
        <strike val="0"/>
        <outline val="0"/>
        <shadow val="0"/>
        <vertAlign val="baseline"/>
        <sz val="12"/>
      </font>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indexed="44"/>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border>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libri"/>
        <scheme val="none"/>
      </font>
      <numFmt numFmtId="14" formatCode="0.00%"/>
      <fill>
        <patternFill patternType="solid">
          <fgColor indexed="64"/>
          <bgColor theme="9" tint="0.39997558519241921"/>
        </patternFill>
      </fill>
      <alignmen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bottom style="thin">
          <color indexed="64"/>
        </bottom>
      </border>
    </dxf>
    <dxf>
      <font>
        <strike val="0"/>
        <outline val="0"/>
        <shadow val="0"/>
        <u val="none"/>
        <vertAlign val="baseline"/>
        <sz val="12"/>
        <name val="Calibri"/>
        <scheme val="none"/>
      </font>
      <alignment vertical="top" textRotation="0" wrapText="1" indent="0" justifyLastLine="0" shrinkToFit="0" readingOrder="0"/>
    </dxf>
    <dxf>
      <font>
        <strike val="0"/>
        <outline val="0"/>
        <shadow val="0"/>
        <u val="none"/>
        <vertAlign val="baseline"/>
        <sz val="12"/>
        <name val="Calibri"/>
        <scheme val="none"/>
      </font>
      <fill>
        <patternFill patternType="solid">
          <fgColor indexed="64"/>
          <bgColor theme="0" tint="-0.249977111117893"/>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scheme val="none"/>
      </font>
      <numFmt numFmtId="14" formatCode="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4" formatCode="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theme="0" tint="-0.14999847407452621"/>
        </patternFill>
      </fill>
      <alignment horizontal="center" vertical="top" textRotation="0" wrapText="1" relativeIndent="0" justifyLastLine="0" shrinkToFit="0" readingOrder="0"/>
      <border diagonalUp="0" diagonalDown="0" outline="0">
        <left style="thin">
          <color indexed="64"/>
        </left>
        <right style="thin">
          <color indexed="64"/>
        </right>
        <top/>
        <bottom/>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tableStyleElement type="wholeTable" dxfId="19750"/>
      <tableStyleElement type="headerRow" dxfId="19749"/>
      <tableStyleElement type="totalRow" dxfId="19748"/>
      <tableStyleElement type="firstColumn" dxfId="19747"/>
      <tableStyleElement type="firstRowStripe" dxfId="19746"/>
      <tableStyleElement type="firstColumnStripe" dxfId="19745"/>
      <tableStyleElement type="firstSubtotalRow" dxfId="19744"/>
      <tableStyleElement type="secondSubtotalRow" dxfId="19743"/>
      <tableStyleElement type="secondColumnSubheading" dxfId="19742"/>
      <tableStyleElement type="firstRowSubheading" dxfId="19741"/>
      <tableStyleElement type="secondRowSubheading" dxfId="19740"/>
    </tableStyle>
    <tableStyle name="PracticoNew" table="0" count="12">
      <tableStyleElement type="wholeTable" dxfId="19739"/>
      <tableStyleElement type="headerRow" dxfId="19738"/>
      <tableStyleElement type="totalRow" dxfId="19737"/>
      <tableStyleElement type="firstColumn" dxfId="19736"/>
      <tableStyleElement type="firstRowStripe" dxfId="19735"/>
      <tableStyleElement type="secondRowStripe" dxfId="19734"/>
      <tableStyleElement type="firstColumnStripe" dxfId="19733"/>
      <tableStyleElement type="firstSubtotalRow" dxfId="19732"/>
      <tableStyleElement type="secondSubtotalRow" dxfId="19731"/>
      <tableStyleElement type="secondColumnSubheading" dxfId="19730"/>
      <tableStyleElement type="firstRowSubheading" dxfId="19729"/>
      <tableStyleElement type="secondRowSubheading" dxfId="197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evin wonnacott" refreshedDate="42215.335610069444" createdVersion="3" refreshedVersion="5" minRefreshableVersion="3" recordCount="47">
  <cacheSource type="worksheet">
    <worksheetSource name="BillDetail_List"/>
  </cacheSource>
  <cacheFields count="54">
    <cacheField name="Item No" numFmtId="0">
      <sharedItems containsNonDate="0" containsString="0" containsBlank="1" containsNumber="1" containsInteger="1" minValue="1" maxValue="511" count="512">
        <m/>
        <n v="482" u="1"/>
        <n v="417" u="1"/>
        <n v="25" u="1"/>
        <n v="94" u="1"/>
        <n v="352" u="1"/>
        <n v="287" u="1"/>
        <n v="239" u="1"/>
        <n v="174" u="1"/>
        <n v="450" u="1"/>
        <n v="385" u="1"/>
        <n v="23" u="1"/>
        <n v="86" u="1"/>
        <n v="320" u="1"/>
        <n v="223" u="1"/>
        <n v="158" u="1"/>
        <n v="483" u="1"/>
        <n v="418" u="1"/>
        <n v="353" u="1"/>
        <n v="21" u="1"/>
        <n v="78" u="1"/>
        <n v="288" u="1"/>
        <n v="207" u="1"/>
        <n v="142" u="1"/>
        <n v="451" u="1"/>
        <n v="386" u="1"/>
        <n v="321" u="1"/>
        <n v="19" u="1"/>
        <n v="70" u="1"/>
        <n v="256" u="1"/>
        <n v="191" u="1"/>
        <n v="127" u="1"/>
        <n v="484" u="1"/>
        <n v="419" u="1"/>
        <n v="354" u="1"/>
        <n v="289" u="1"/>
        <n v="17" u="1"/>
        <n v="63" u="1"/>
        <n v="240" u="1"/>
        <n v="175" u="1"/>
        <n v="119" u="1"/>
        <n v="452" u="1"/>
        <n v="387" u="1"/>
        <n v="322" u="1"/>
        <n v="257" u="1"/>
        <n v="59" u="1"/>
        <n v="224" u="1"/>
        <n v="159" u="1"/>
        <n v="485" u="1"/>
        <n v="111" u="1"/>
        <n v="420" u="1"/>
        <n v="355" u="1"/>
        <n v="290" u="1"/>
        <n v="1" u="1"/>
        <n v="55" u="1"/>
        <n v="208" u="1"/>
        <n v="143" u="1"/>
        <n v="453" u="1"/>
        <n v="103" u="1"/>
        <n v="388" u="1"/>
        <n v="323" u="1"/>
        <n v="258" u="1"/>
        <n v="51" u="1"/>
        <n v="192" u="1"/>
        <n v="486" u="1"/>
        <n v="421" u="1"/>
        <n v="95" u="1"/>
        <n v="356" u="1"/>
        <n v="291" u="1"/>
        <n v="241" u="1"/>
        <n v="47" u="1"/>
        <n v="176" u="1"/>
        <n v="454" u="1"/>
        <n v="389" u="1"/>
        <n v="87" u="1"/>
        <n v="324" u="1"/>
        <n v="259" u="1"/>
        <n v="225" u="1"/>
        <n v="43" u="1"/>
        <n v="160" u="1"/>
        <n v="487" u="1"/>
        <n v="422" u="1"/>
        <n v="357" u="1"/>
        <n v="79" u="1"/>
        <n v="292" u="1"/>
        <n v="209" u="1"/>
        <n v="39" u="1"/>
        <n v="144" u="1"/>
        <n v="455" u="1"/>
        <n v="390" u="1"/>
        <n v="325" u="1"/>
        <n v="71" u="1"/>
        <n v="260" u="1"/>
        <n v="193" u="1"/>
        <n v="35" u="1"/>
        <n v="128" u="1"/>
        <n v="488" u="1"/>
        <n v="423" u="1"/>
        <n v="358" u="1"/>
        <n v="293" u="1"/>
        <n v="242" u="1"/>
        <n v="177" u="1"/>
        <n v="120" u="1"/>
        <n v="456" u="1"/>
        <n v="391" u="1"/>
        <n v="326" u="1"/>
        <n v="261" u="1"/>
        <n v="226" u="1"/>
        <n v="161" u="1"/>
        <n v="489" u="1"/>
        <n v="112" u="1"/>
        <n v="424" u="1"/>
        <n v="359" u="1"/>
        <n v="294" u="1"/>
        <n v="210" u="1"/>
        <n v="145" u="1"/>
        <n v="457" u="1"/>
        <n v="104" u="1"/>
        <n v="392" u="1"/>
        <n v="327" u="1"/>
        <n v="262" u="1"/>
        <n v="194" u="1"/>
        <n v="129" u="1"/>
        <n v="490" u="1"/>
        <n v="425" u="1"/>
        <n v="96" u="1"/>
        <n v="360" u="1"/>
        <n v="295" u="1"/>
        <n v="243" u="1"/>
        <n v="178" u="1"/>
        <n v="458" u="1"/>
        <n v="393" u="1"/>
        <n v="88" u="1"/>
        <n v="328" u="1"/>
        <n v="263" u="1"/>
        <n v="227" u="1"/>
        <n v="162" u="1"/>
        <n v="491" u="1"/>
        <n v="426" u="1"/>
        <n v="361" u="1"/>
        <n v="80" u="1"/>
        <n v="296" u="1"/>
        <n v="211" u="1"/>
        <n v="146" u="1"/>
        <n v="459" u="1"/>
        <n v="394" u="1"/>
        <n v="329" u="1"/>
        <n v="72" u="1"/>
        <n v="264" u="1"/>
        <n v="195" u="1"/>
        <n v="130" u="1"/>
        <n v="492" u="1"/>
        <n v="427" u="1"/>
        <n v="362" u="1"/>
        <n v="297" u="1"/>
        <n v="64" u="1"/>
        <n v="244" u="1"/>
        <n v="179" u="1"/>
        <n v="121" u="1"/>
        <n v="460" u="1"/>
        <n v="395" u="1"/>
        <n v="330" u="1"/>
        <n v="265" u="1"/>
        <n v="60" u="1"/>
        <n v="228" u="1"/>
        <n v="163" u="1"/>
        <n v="493" u="1"/>
        <n v="113" u="1"/>
        <n v="428" u="1"/>
        <n v="363" u="1"/>
        <n v="298" u="1"/>
        <n v="56" u="1"/>
        <n v="212" u="1"/>
        <n v="147" u="1"/>
        <n v="461" u="1"/>
        <n v="105" u="1"/>
        <n v="396" u="1"/>
        <n v="331" u="1"/>
        <n v="266" u="1"/>
        <n v="52" u="1"/>
        <n v="196" u="1"/>
        <n v="131" u="1"/>
        <n v="494" u="1"/>
        <n v="429" u="1"/>
        <n v="97" u="1"/>
        <n v="364" u="1"/>
        <n v="299" u="1"/>
        <n v="245" u="1"/>
        <n v="48" u="1"/>
        <n v="180" u="1"/>
        <n v="462" u="1"/>
        <n v="397" u="1"/>
        <n v="89" u="1"/>
        <n v="332" u="1"/>
        <n v="267" u="1"/>
        <n v="229" u="1"/>
        <n v="44" u="1"/>
        <n v="164" u="1"/>
        <n v="495" u="1"/>
        <n v="430" u="1"/>
        <n v="365" u="1"/>
        <n v="81" u="1"/>
        <n v="300" u="1"/>
        <n v="213" u="1"/>
        <n v="40" u="1"/>
        <n v="148" u="1"/>
        <n v="463" u="1"/>
        <n v="398" u="1"/>
        <n v="333" u="1"/>
        <n v="73" u="1"/>
        <n v="268" u="1"/>
        <n v="197" u="1"/>
        <n v="36" u="1"/>
        <n v="132" u="1"/>
        <n v="496" u="1"/>
        <n v="431" u="1"/>
        <n v="366" u="1"/>
        <n v="301" u="1"/>
        <n v="65" u="1"/>
        <n v="246" u="1"/>
        <n v="181" u="1"/>
        <n v="32" u="1"/>
        <n v="122" u="1"/>
        <n v="464" u="1"/>
        <n v="399" u="1"/>
        <n v="334" u="1"/>
        <n v="269" u="1"/>
        <n v="230" u="1"/>
        <n v="165" u="1"/>
        <n v="497" u="1"/>
        <n v="30" u="1"/>
        <n v="114" u="1"/>
        <n v="432" u="1"/>
        <n v="367" u="1"/>
        <n v="302" u="1"/>
        <n v="214" u="1"/>
        <n v="149" u="1"/>
        <n v="465" u="1"/>
        <n v="28" u="1"/>
        <n v="106" u="1"/>
        <n v="400" u="1"/>
        <n v="335" u="1"/>
        <n v="270" u="1"/>
        <n v="198" u="1"/>
        <n v="133" u="1"/>
        <n v="498" u="1"/>
        <n v="433" u="1"/>
        <n v="26" u="1"/>
        <n v="98" u="1"/>
        <n v="368" u="1"/>
        <n v="303" u="1"/>
        <n v="247" u="1"/>
        <n v="182" u="1"/>
        <n v="466" u="1"/>
        <n v="401" u="1"/>
        <n v="24" u="1"/>
        <n v="90" u="1"/>
        <n v="336" u="1"/>
        <n v="271" u="1"/>
        <n v="231" u="1"/>
        <n v="166" u="1"/>
        <n v="499" u="1"/>
        <n v="434" u="1"/>
        <n v="369" u="1"/>
        <n v="22" u="1"/>
        <n v="82" u="1"/>
        <n v="304" u="1"/>
        <n v="215" u="1"/>
        <n v="150" u="1"/>
        <n v="467" u="1"/>
        <n v="402" u="1"/>
        <n v="337" u="1"/>
        <n v="20" u="1"/>
        <n v="74" u="1"/>
        <n v="272" u="1"/>
        <n v="199" u="1"/>
        <n v="134" u="1"/>
        <n v="500" u="1"/>
        <n v="435" u="1"/>
        <n v="370" u="1"/>
        <n v="305" u="1"/>
        <n v="18" u="1"/>
        <n v="66" u="1"/>
        <n v="248" u="1"/>
        <n v="183" u="1"/>
        <n v="123" u="1"/>
        <n v="468" u="1"/>
        <n v="403" u="1"/>
        <n v="338" u="1"/>
        <n v="273" u="1"/>
        <n v="16" u="1"/>
        <n v="61" u="1"/>
        <n v="232" u="1"/>
        <n v="167" u="1"/>
        <n v="501" u="1"/>
        <n v="115" u="1"/>
        <n v="436" u="1"/>
        <n v="371" u="1"/>
        <n v="306" u="1"/>
        <n v="15" u="1"/>
        <n v="57" u="1"/>
        <n v="216" u="1"/>
        <n v="151" u="1"/>
        <n v="469" u="1"/>
        <n v="107" u="1"/>
        <n v="404" u="1"/>
        <n v="339" u="1"/>
        <n v="274" u="1"/>
        <n v="14" u="1"/>
        <n v="53" u="1"/>
        <n v="200" u="1"/>
        <n v="135" u="1"/>
        <n v="502" u="1"/>
        <n v="437" u="1"/>
        <n v="99" u="1"/>
        <n v="372" u="1"/>
        <n v="307" u="1"/>
        <n v="249" u="1"/>
        <n v="13" u="1"/>
        <n v="49" u="1"/>
        <n v="184" u="1"/>
        <n v="470" u="1"/>
        <n v="405" u="1"/>
        <n v="91" u="1"/>
        <n v="340" u="1"/>
        <n v="275" u="1"/>
        <n v="233" u="1"/>
        <n v="12" u="1"/>
        <n v="45" u="1"/>
        <n v="168" u="1"/>
        <n v="503" u="1"/>
        <n v="438" u="1"/>
        <n v="373" u="1"/>
        <n v="83" u="1"/>
        <n v="308" u="1"/>
        <n v="217" u="1"/>
        <n v="11" u="1"/>
        <n v="41" u="1"/>
        <n v="152" u="1"/>
        <n v="471" u="1"/>
        <n v="406" u="1"/>
        <n v="341" u="1"/>
        <n v="75" u="1"/>
        <n v="276" u="1"/>
        <n v="201" u="1"/>
        <n v="10" u="1"/>
        <n v="37" u="1"/>
        <n v="136" u="1"/>
        <n v="504" u="1"/>
        <n v="439" u="1"/>
        <n v="374" u="1"/>
        <n v="309" u="1"/>
        <n v="67" u="1"/>
        <n v="250" u="1"/>
        <n v="185" u="1"/>
        <n v="9" u="1"/>
        <n v="33" u="1"/>
        <n v="124" u="1"/>
        <n v="472" u="1"/>
        <n v="407" u="1"/>
        <n v="342" u="1"/>
        <n v="277" u="1"/>
        <n v="234" u="1"/>
        <n v="169" u="1"/>
        <n v="505" u="1"/>
        <n v="8" u="1"/>
        <n v="116" u="1"/>
        <n v="440" u="1"/>
        <n v="375" u="1"/>
        <n v="310" u="1"/>
        <n v="218" u="1"/>
        <n v="153" u="1"/>
        <n v="473" u="1"/>
        <n v="108" u="1"/>
        <n v="408" u="1"/>
        <n v="343" u="1"/>
        <n v="278" u="1"/>
        <n v="202" u="1"/>
        <n v="137" u="1"/>
        <n v="506" u="1"/>
        <n v="441" u="1"/>
        <n v="7" u="1"/>
        <n v="100" u="1"/>
        <n v="376" u="1"/>
        <n v="311" u="1"/>
        <n v="251" u="1"/>
        <n v="186" u="1"/>
        <n v="474" u="1"/>
        <n v="409" u="1"/>
        <n v="92" u="1"/>
        <n v="344" u="1"/>
        <n v="279" u="1"/>
        <n v="235" u="1"/>
        <n v="170" u="1"/>
        <n v="507" u="1"/>
        <n v="442" u="1"/>
        <n v="377" u="1"/>
        <n v="6" u="1"/>
        <n v="84" u="1"/>
        <n v="312" u="1"/>
        <n v="219" u="1"/>
        <n v="154" u="1"/>
        <n v="475" u="1"/>
        <n v="410" u="1"/>
        <n v="345" u="1"/>
        <n v="76" u="1"/>
        <n v="280" u="1"/>
        <n v="203" u="1"/>
        <n v="138" u="1"/>
        <n v="508" u="1"/>
        <n v="443" u="1"/>
        <n v="378" u="1"/>
        <n v="313" u="1"/>
        <n v="5" u="1"/>
        <n v="68" u="1"/>
        <n v="252" u="1"/>
        <n v="187" u="1"/>
        <n v="125" u="1"/>
        <n v="476" u="1"/>
        <n v="411" u="1"/>
        <n v="346" u="1"/>
        <n v="281" u="1"/>
        <n v="62" u="1"/>
        <n v="236" u="1"/>
        <n v="171" u="1"/>
        <n v="509" u="1"/>
        <n v="117" u="1"/>
        <n v="444" u="1"/>
        <n v="379" u="1"/>
        <n v="314" u="1"/>
        <n v="4" u="1"/>
        <n v="58" u="1"/>
        <n v="220" u="1"/>
        <n v="155" u="1"/>
        <n v="477" u="1"/>
        <n v="109" u="1"/>
        <n v="412" u="1"/>
        <n v="347" u="1"/>
        <n v="282" u="1"/>
        <n v="54" u="1"/>
        <n v="204" u="1"/>
        <n v="139" u="1"/>
        <n v="510" u="1"/>
        <n v="445" u="1"/>
        <n v="101" u="1"/>
        <n v="380" u="1"/>
        <n v="315" u="1"/>
        <n v="253" u="1"/>
        <n v="50" u="1"/>
        <n v="188" u="1"/>
        <n v="478" u="1"/>
        <n v="413" u="1"/>
        <n v="93" u="1"/>
        <n v="348" u="1"/>
        <n v="283" u="1"/>
        <n v="237" u="1"/>
        <n v="46" u="1"/>
        <n v="172" u="1"/>
        <n v="511" u="1"/>
        <n v="446" u="1"/>
        <n v="381" u="1"/>
        <n v="85" u="1"/>
        <n v="316" u="1"/>
        <n v="221" u="1"/>
        <n v="3" u="1"/>
        <n v="42" u="1"/>
        <n v="156" u="1"/>
        <n v="479" u="1"/>
        <n v="414" u="1"/>
        <n v="349" u="1"/>
        <n v="77" u="1"/>
        <n v="284" u="1"/>
        <n v="205" u="1"/>
        <n v="38" u="1"/>
        <n v="140" u="1"/>
        <n v="447" u="1"/>
        <n v="382" u="1"/>
        <n v="317" u="1"/>
        <n v="69" u="1"/>
        <n v="254" u="1"/>
        <n v="189" u="1"/>
        <n v="34" u="1"/>
        <n v="126" u="1"/>
        <n v="480" u="1"/>
        <n v="415" u="1"/>
        <n v="350" u="1"/>
        <n v="285" u="1"/>
        <n v="238" u="1"/>
        <n v="173" u="1"/>
        <n v="31" u="1"/>
        <n v="118" u="1"/>
        <n v="448" u="1"/>
        <n v="383" u="1"/>
        <n v="318" u="1"/>
        <n v="222" u="1"/>
        <n v="157" u="1"/>
        <n v="2" u="1"/>
        <n v="481" u="1"/>
        <n v="29" u="1"/>
        <n v="110" u="1"/>
        <n v="416" u="1"/>
        <n v="351" u="1"/>
        <n v="286" u="1"/>
        <n v="206" u="1"/>
        <n v="141" u="1"/>
        <n v="449" u="1"/>
        <n v="27" u="1"/>
        <n v="102" u="1"/>
        <n v="384" u="1"/>
        <n v="319" u="1"/>
        <n v="255" u="1"/>
        <n v="190" u="1"/>
      </sharedItems>
    </cacheField>
    <cacheField name="Entry_No" numFmtId="0">
      <sharedItems containsNonDate="0" containsString="0" containsBlank="1"/>
    </cacheField>
    <cacheField name="Part ID" numFmtId="0">
      <sharedItems containsNonDate="0" containsString="0" containsBlank="1"/>
    </cacheField>
    <cacheField name="Part Name" numFmtId="10">
      <sharedItems/>
    </cacheField>
    <cacheField name="Date" numFmtId="14">
      <sharedItems containsNonDate="0" containsDate="1" containsString="0" containsBlank="1" minDate="2010-11-08T00:00:00" maxDate="2013-11-04T00:00:00" count="290">
        <m/>
        <d v="2010-12-21T00:00:00" u="1"/>
        <d v="2011-02-21T00:00:00" u="1"/>
        <d v="2011-04-12T00:00:00" u="1"/>
        <d v="2012-10-11T00:00:00" u="1"/>
        <d v="2012-12-02T00:00:00" u="1"/>
        <d v="2013-02-02T00:00:00" u="1"/>
        <d v="2013-05-24T00:00:00" u="1"/>
        <d v="2012-09-25T00:00:00" u="1"/>
        <d v="2012-11-16T00:00:00" u="1"/>
        <d v="2013-01-16T00:00:00" u="1"/>
        <d v="2013-08-20T00:00:00" u="1"/>
        <d v="2013-10-11T00:00:00" u="1"/>
        <d v="2010-11-09T00:00:00" u="1"/>
        <d v="2012-12-21T00:00:00" u="1"/>
        <d v="2013-02-21T00:00:00" u="1"/>
        <d v="2013-04-12T00:00:00" u="1"/>
        <d v="2013-06-03T00:00:00" u="1"/>
        <d v="2010-12-14T00:00:00" u="1"/>
        <d v="2012-08-13T00:00:00" u="1"/>
        <d v="2012-10-04T00:00:00" u="1"/>
        <d v="2013-03-26T00:00:00" u="1"/>
        <d v="2013-05-17T00:00:00" u="1"/>
        <d v="2013-07-08T00:00:00" u="1"/>
        <d v="2011-01-28T00:00:00" u="1"/>
        <d v="2011-03-19T00:00:00" u="1"/>
        <d v="2012-09-18T00:00:00" u="1"/>
        <d v="2013-01-09T00:00:00" u="1"/>
        <d v="2011-01-02T00:00:00" u="1"/>
        <d v="2011-04-24T00:00:00" u="1"/>
        <d v="2012-10-23T00:00:00" u="1"/>
        <d v="2012-12-14T00:00:00" u="1"/>
        <d v="2013-02-14T00:00:00" u="1"/>
        <d v="2010-12-07T00:00:00" u="1"/>
        <d v="2011-02-07T00:00:00" u="1"/>
        <d v="2012-08-06T00:00:00" u="1"/>
        <d v="2013-01-28T00:00:00" u="1"/>
        <d v="2013-03-19T00:00:00" u="1"/>
        <d v="2013-05-10T00:00:00" u="1"/>
        <d v="2012-09-11T00:00:00" u="1"/>
        <d v="2013-01-02T00:00:00" u="1"/>
        <d v="2013-04-24T00:00:00" u="1"/>
        <d v="2013-02-07T00:00:00" u="1"/>
        <d v="2011-03-31T00:00:00" u="1"/>
        <d v="2012-09-30T00:00:00" u="1"/>
        <d v="2012-11-21T00:00:00" u="1"/>
        <d v="2013-01-21T00:00:00" u="1"/>
        <d v="2013-03-12T00:00:00" u="1"/>
        <d v="2013-05-03T00:00:00" u="1"/>
        <d v="2011-01-14T00:00:00" u="1"/>
        <d v="2011-03-05T00:00:00" u="1"/>
        <d v="2012-09-04T00:00:00" u="1"/>
        <d v="2013-02-26T00:00:00" u="1"/>
        <d v="2013-04-17T00:00:00" u="1"/>
        <d v="2010-12-19T00:00:00" u="1"/>
        <d v="2011-02-19T00:00:00" u="1"/>
        <d v="2011-04-10T00:00:00" u="1"/>
        <d v="2013-05-22T00:00:00" u="1"/>
        <d v="2012-09-23T00:00:00" u="1"/>
        <d v="2012-11-14T00:00:00" u="1"/>
        <d v="2013-01-14T00:00:00" u="1"/>
        <d v="2013-03-05T00:00:00" u="1"/>
        <d v="2012-12-19T00:00:00" u="1"/>
        <d v="2013-02-19T00:00:00" u="1"/>
        <d v="2013-04-10T00:00:00" u="1"/>
        <d v="2010-12-12T00:00:00" u="1"/>
        <d v="2012-08-11T00:00:00" u="1"/>
        <d v="2013-05-15T00:00:00" u="1"/>
        <d v="2011-01-26T00:00:00" u="1"/>
        <d v="2011-03-17T00:00:00" u="1"/>
        <d v="2012-09-16T00:00:00" u="1"/>
        <d v="2013-01-07T00:00:00" u="1"/>
        <d v="2013-04-29T00:00:00" u="1"/>
        <d v="2011-04-22T00:00:00" u="1"/>
        <d v="2012-12-12T00:00:00" u="1"/>
        <d v="2013-02-12T00:00:00" u="1"/>
        <d v="2013-04-03T00:00:00" u="1"/>
        <d v="2013-07-25T00:00:00" u="1"/>
        <d v="2010-12-05T00:00:00" u="1"/>
        <d v="2011-02-05T00:00:00" u="1"/>
        <d v="2012-08-04T00:00:00" u="1"/>
        <d v="2012-11-26T00:00:00" u="1"/>
        <d v="2013-05-08T00:00:00" u="1"/>
        <d v="2012-09-09T00:00:00" u="1"/>
        <d v="2013-04-22T00:00:00" u="1"/>
        <d v="2012-12-05T00:00:00" u="1"/>
        <d v="2013-02-05T00:00:00" u="1"/>
        <d v="2011-03-29T00:00:00" u="1"/>
        <d v="2012-09-28T00:00:00" u="1"/>
        <d v="2013-05-01T00:00:00" u="1"/>
        <d v="2011-01-12T00:00:00" u="1"/>
        <d v="2011-03-03T00:00:00" u="1"/>
        <d v="2012-09-02T00:00:00" u="1"/>
        <d v="2013-04-15T00:00:00" u="1"/>
        <d v="2010-12-17T00:00:00" u="1"/>
        <d v="2011-02-17T00:00:00" u="1"/>
        <d v="2011-04-08T00:00:00" u="1"/>
        <d v="2012-08-16T00:00:00" u="1"/>
        <d v="2012-10-07T00:00:00" u="1"/>
        <d v="2013-05-20T00:00:00" u="1"/>
        <d v="2013-07-11T00:00:00" u="1"/>
        <d v="2012-09-21T00:00:00" u="1"/>
        <d v="2012-11-12T00:00:00" u="1"/>
        <d v="2013-01-12T00:00:00" u="1"/>
        <d v="2012-10-26T00:00:00" u="1"/>
        <d v="2013-04-08T00:00:00" u="1"/>
        <d v="2013-07-30T00:00:00" u="1"/>
        <d v="2010-12-10T00:00:00" u="1"/>
        <d v="2012-08-09T00:00:00" u="1"/>
        <d v="2013-01-31T00:00:00" u="1"/>
        <d v="2013-03-22T00:00:00" u="1"/>
        <d v="2013-05-13T00:00:00" u="1"/>
        <d v="2013-07-04T00:00:00" u="1"/>
        <d v="2011-01-24T00:00:00" u="1"/>
        <d v="2011-03-15T00:00:00" u="1"/>
        <d v="2012-09-14T00:00:00" u="1"/>
        <d v="2011-04-20T00:00:00" u="1"/>
        <d v="2012-12-10T00:00:00" u="1"/>
        <d v="2013-04-01T00:00:00" u="1"/>
        <d v="2011-02-03T00:00:00" u="1"/>
        <d v="2012-08-02T00:00:00" u="1"/>
        <d v="2013-01-24T00:00:00" u="1"/>
        <d v="2013-03-15T00:00:00" u="1"/>
        <d v="2012-09-07T00:00:00" u="1"/>
        <d v="2010-12-22T00:00:00" u="1"/>
        <d v="2012-10-12T00:00:00" u="1"/>
        <d v="2012-12-03T00:00:00" u="1"/>
        <d v="2011-03-27T00:00:00" u="1"/>
        <d v="2012-09-26T00:00:00" u="1"/>
        <d v="2013-01-17T00:00:00" u="1"/>
        <d v="2013-03-08T00:00:00" u="1"/>
        <d v="2011-01-10T00:00:00" u="1"/>
        <d v="2011-03-01T00:00:00" u="1"/>
        <d v="2012-10-31T00:00:00" u="1"/>
        <d v="2013-02-22T00:00:00" u="1"/>
        <d v="2010-12-15T00:00:00" u="1"/>
        <d v="2011-02-15T00:00:00" u="1"/>
        <d v="2011-04-06T00:00:00" u="1"/>
        <d v="2012-08-14T00:00:00" u="1"/>
        <d v="2012-10-05T00:00:00" u="1"/>
        <d v="2013-03-27T00:00:00" u="1"/>
        <d v="2013-07-09T00:00:00" u="1"/>
        <d v="2012-09-19T00:00:00" u="1"/>
        <d v="2013-01-10T00:00:00" u="1"/>
        <d v="2013-03-01T00:00:00" u="1"/>
        <d v="2011-01-03T00:00:00" u="1"/>
        <d v="2012-10-24T00:00:00" u="1"/>
        <d v="2013-02-15T00:00:00" u="1"/>
        <d v="2010-12-08T00:00:00" u="1"/>
        <d v="2012-08-07T00:00:00" u="1"/>
        <d v="2013-01-29T00:00:00" u="1"/>
        <d v="2013-03-20T00:00:00" u="1"/>
        <d v="2013-05-11T00:00:00" u="1"/>
        <d v="2011-01-22T00:00:00" u="1"/>
        <d v="2011-03-13T00:00:00" u="1"/>
        <d v="2012-09-12T00:00:00" u="1"/>
        <d v="2013-01-03T00:00:00" u="1"/>
        <d v="2013-04-25T00:00:00" u="1"/>
        <d v="2011-02-27T00:00:00" u="1"/>
        <d v="2011-04-18T00:00:00" u="1"/>
        <d v="2012-10-17T00:00:00" u="1"/>
        <d v="2013-02-08T00:00:00" u="1"/>
        <d v="2013-11-03T00:00:00" u="1"/>
        <d v="2011-02-01T00:00:00" u="1"/>
        <d v="2013-01-22T00:00:00" u="1"/>
        <d v="2013-03-13T00:00:00" u="1"/>
        <d v="2012-09-05T00:00:00" u="1"/>
        <d v="2013-02-27T00:00:00" u="1"/>
        <d v="2013-04-18T00:00:00" u="1"/>
        <d v="2010-12-20T00:00:00" u="1"/>
        <d v="2012-10-10T00:00:00" u="1"/>
        <d v="2013-02-01T00:00:00" u="1"/>
        <d v="2013-05-23T00:00:00" u="1"/>
        <d v="2011-03-25T00:00:00" u="1"/>
        <d v="2012-09-24T00:00:00" u="1"/>
        <d v="2013-01-15T00:00:00" u="1"/>
        <d v="2013-03-06T00:00:00" u="1"/>
        <d v="2010-11-08T00:00:00" u="1"/>
        <d v="2011-01-08T00:00:00" u="1"/>
        <d v="2011-04-30T00:00:00" u="1"/>
        <d v="2013-02-20T00:00:00" u="1"/>
        <d v="2013-04-11T00:00:00" u="1"/>
        <d v="2010-12-13T00:00:00" u="1"/>
        <d v="2011-02-13T00:00:00" u="1"/>
        <d v="2011-04-04T00:00:00" u="1"/>
        <d v="2012-08-12T00:00:00" u="1"/>
        <d v="2012-10-03T00:00:00" u="1"/>
        <d v="2013-03-25T00:00:00" u="1"/>
        <d v="2013-05-16T00:00:00" u="1"/>
        <d v="2012-09-17T00:00:00" u="1"/>
        <d v="2012-11-08T00:00:00" u="1"/>
        <d v="2013-01-08T00:00:00" u="1"/>
        <d v="2013-04-30T00:00:00" u="1"/>
        <d v="2012-10-22T00:00:00" u="1"/>
        <d v="2012-12-13T00:00:00" u="1"/>
        <d v="2013-02-13T00:00:00" u="1"/>
        <d v="2013-04-04T00:00:00" u="1"/>
        <d v="2010-12-06T00:00:00" u="1"/>
        <d v="2012-08-05T00:00:00" u="1"/>
        <d v="2012-11-27T00:00:00" u="1"/>
        <d v="2013-03-18T00:00:00" u="1"/>
        <d v="2013-05-09T00:00:00" u="1"/>
        <d v="2011-01-20T00:00:00" u="1"/>
        <d v="2011-03-11T00:00:00" u="1"/>
        <d v="2011-05-02T00:00:00" u="1"/>
        <d v="2012-09-10T00:00:00" u="1"/>
        <d v="2013-04-23T00:00:00" u="1"/>
        <d v="2011-02-25T00:00:00" u="1"/>
        <d v="2011-04-16T00:00:00" u="1"/>
        <d v="2012-05-02T00:00:00" u="1"/>
        <d v="2012-12-06T00:00:00" u="1"/>
        <d v="2013-02-06T00:00:00" u="1"/>
        <d v="2013-07-19T00:00:00" u="1"/>
        <d v="2012-09-29T00:00:00" u="1"/>
        <d v="2013-03-11T00:00:00" u="1"/>
        <d v="2013-05-02T00:00:00" u="1"/>
        <d v="2012-09-03T00:00:00" u="1"/>
        <d v="2013-02-25T00:00:00" u="1"/>
        <d v="2013-04-16T00:00:00" u="1"/>
        <d v="2013-06-07T00:00:00" u="1"/>
        <d v="2010-12-18T00:00:00" u="1"/>
        <d v="2012-10-08T00:00:00" u="1"/>
        <d v="2013-07-12T00:00:00" u="1"/>
        <d v="2011-03-23T00:00:00" u="1"/>
        <d v="2012-07-31T00:00:00" u="1"/>
        <d v="2012-09-22T00:00:00" u="1"/>
        <d v="2012-11-13T00:00:00" u="1"/>
        <d v="2013-03-04T00:00:00" u="1"/>
        <d v="2011-01-06T00:00:00" u="1"/>
        <d v="2011-04-28T00:00:00" u="1"/>
        <d v="2012-12-18T00:00:00" u="1"/>
        <d v="2013-02-18T00:00:00" u="1"/>
        <d v="2013-04-09T00:00:00" u="1"/>
        <d v="2013-07-31T00:00:00" u="1"/>
        <d v="2010-12-11T00:00:00" u="1"/>
        <d v="2011-02-11T00:00:00" u="1"/>
        <d v="2011-04-02T00:00:00" u="1"/>
        <d v="2012-08-10T00:00:00" u="1"/>
        <d v="2013-05-14T00:00:00" u="1"/>
        <d v="2012-09-15T00:00:00" u="1"/>
        <d v="2013-04-28T00:00:00" u="1"/>
        <d v="2012-12-11T00:00:00" u="1"/>
        <d v="2013-02-11T00:00:00" u="1"/>
        <d v="2013-04-02T00:00:00" u="1"/>
        <d v="2010-12-04T00:00:00" u="1"/>
        <d v="2012-08-03T00:00:00" u="1"/>
        <d v="2013-01-25T00:00:00" u="1"/>
        <d v="2013-05-07T00:00:00" u="1"/>
        <d v="2011-01-18T00:00:00" u="1"/>
        <d v="2011-03-09T00:00:00" u="1"/>
        <d v="2012-09-08T00:00:00" u="1"/>
        <d v="2013-04-21T00:00:00" u="1"/>
        <d v="2010-12-23T00:00:00" u="1"/>
        <d v="2011-02-23T00:00:00" u="1"/>
        <d v="2011-04-14T00:00:00" u="1"/>
        <d v="2012-12-04T00:00:00" u="1"/>
        <d v="2013-02-04T00:00:00" u="1"/>
        <d v="2012-09-27T00:00:00" u="1"/>
        <d v="2013-01-18T00:00:00" u="1"/>
        <d v="2012-09-01T00:00:00" u="1"/>
        <d v="2010-12-16T00:00:00" u="1"/>
        <d v="2012-08-15T00:00:00" u="1"/>
        <d v="2013-03-28T00:00:00" u="1"/>
        <d v="2013-07-10T00:00:00" u="1"/>
        <d v="2011-01-30T00:00:00" u="1"/>
        <d v="2011-03-21T00:00:00" u="1"/>
        <d v="2012-09-20T00:00:00" u="1"/>
        <d v="2013-01-11T00:00:00" u="1"/>
        <d v="2011-04-26T00:00:00" u="1"/>
        <d v="2012-10-25T00:00:00" u="1"/>
        <d v="2010-12-09T00:00:00" u="1"/>
        <d v="2011-02-09T00:00:00" u="1"/>
        <d v="2012-08-08T00:00:00" u="1"/>
        <d v="2012-11-30T00:00:00" u="1"/>
        <d v="2013-01-30T00:00:00" u="1"/>
        <d v="2013-07-03T00:00:00" u="1"/>
        <d v="2012-09-13T00:00:00" u="1"/>
        <d v="2013-01-04T00:00:00" u="1"/>
        <d v="2013-04-26T00:00:00" u="1"/>
        <d v="2013-05-31T00:00:00" u="1"/>
        <d v="2012-08-01T00:00:00" u="1"/>
        <d v="2012-11-23T00:00:00" u="1"/>
        <d v="2013-01-23T00:00:00" u="1"/>
        <d v="2013-03-14T00:00:00" u="1"/>
        <d v="2011-01-16T00:00:00" u="1"/>
        <d v="2011-03-07T00:00:00" u="1"/>
        <d v="2012-09-06T00:00:00" u="1"/>
        <d v="2013-02-28T00:00:00" u="1"/>
        <d v="2013-04-19T00:00:00" u="1"/>
        <d v="2013-08-01T00:00:00" u="1"/>
      </sharedItems>
    </cacheField>
    <cacheField name="Phase Name" numFmtId="43">
      <sharedItems count="13">
        <e v="#N/A"/>
        <s v="Expert reports" u="1"/>
        <s v="Trial" u="1"/>
        <s v="Budgeting incl. costs estimates" u="1"/>
        <s v="ADR / Settlement" u="1"/>
        <s v="Witness statements" u="1"/>
        <s v="Costs Assessment" u="1"/>
        <s v="Issue / Statements of Case" u="1"/>
        <s v="Disclosure" u="1"/>
        <s v="Case and Costs Management Hearings" u="1"/>
        <s v="Interim Applications and Hearings (Interlocutory Applications)" u="1"/>
        <s v="Trial preparation" u="1"/>
        <s v="Initial and Pre-Action Protocol Work" u="1"/>
      </sharedItems>
    </cacheField>
    <cacheField name="Task Name" numFmtId="0">
      <sharedItems count="29">
        <e v="#N/A"/>
        <s v="Preparation of trial bundles" u="1"/>
        <s v="Case Management Conference" u="1"/>
        <s v="Issue and Serve Proceedings and Preparation of Statement(s) of Case" u="1"/>
        <s v="Legal investigation" u="1"/>
        <s v="Factual investigation" u="1"/>
        <s v="Inspection and review of the other side's disclosure for work undertaken after exchange of disclosure lists." u="1"/>
        <s v="Reviewing Other Party(s)' witness statement(s)" u="1"/>
        <s v="Trial" u="1"/>
        <s v="Mediation" u="1"/>
        <s v="Advocacy" u="1"/>
        <s v="Taking, preparing and finalising witness statement(s)" u="1"/>
        <s v="Preparing and serving disclosure lists" u="1"/>
        <s v="Applications for an injunction or committal" u="1"/>
        <s v="Preparing costs claim" u="1"/>
        <s v="Review of Other Party(s)' Statements of Case" u="1"/>
        <s v="Other Settlement Matters" u="1"/>
        <s v="Preparation of the disclosure report and the disclosure proposal" u="1"/>
        <s v="Obtaining and reviewing documents" u="1"/>
        <s v="Issue / Statements of Case" u="1"/>
        <s v="Applications relating to originating process or Statement of Case or for default or summary judgment" u="1"/>
        <s v="Costs Management Conference" u="1"/>
        <s v="Own expert evidence " u="1"/>
        <s v="Budgeting - between the parties" u="1"/>
        <s v="General work regarding preparation for trial" u="1"/>
        <s v="Trial preparation" u="1"/>
        <s v="Other Party(s)' expert evidence" u="1"/>
        <s v="Pre Trial Review" u="1"/>
        <s v="Amendment of Statements of Case" u="1"/>
      </sharedItems>
    </cacheField>
    <cacheField name="Activity Name" numFmtId="0">
      <sharedItems count="15">
        <e v="#N/A"/>
        <s v="Draft/Revise" u="1"/>
        <s v="Communicate (with Outside Counsel)" u="1"/>
        <s v="Research" u="1"/>
        <s v="Billable Travel Time" u="1"/>
        <s v="Review/Analyze" u="1"/>
        <s v="Communicate (other external)" u="1"/>
        <s v="Communicate (witnesses)" u="1"/>
        <s v="Communicate (internally within legal team)" u="1"/>
        <s v="Plan and prepare for" u="1"/>
        <s v="Communicate (Other Party(s)/other outside lawyers)" u="1"/>
        <s v="Appear For/Attend" u="1"/>
        <s v="Manage Data/Files/Documentation" u="1"/>
        <s v="Communicate (experts)" u="1"/>
        <s v="Communicate (with client)" u="1"/>
      </sharedItems>
    </cacheField>
    <cacheField name="Expense Name" numFmtId="0">
      <sharedItems count="15">
        <s v=""/>
        <s v="Local Travel" u="1"/>
        <s v="Meals" u="1"/>
        <s v="Publications/Books/Treatises" u="1"/>
        <s v="Expert Witness Charges" u="1"/>
        <s v="Court and Governmental Agency Fees" u="1"/>
        <s v="Local Solicitor Agents" u="1"/>
        <s v="Copies/Hard Copy Prints/Printing-Black &amp; White (Internal)" u="1"/>
        <s v="Witness Expenses Incurred" u="1"/>
        <s v="Consultants, Other Professionals or Foreign Lawyers" u="1"/>
        <s v="Out-of-Town Travel" u="1"/>
        <e v="#N/A" u="1"/>
        <s v="Outside Counsel Charges (Local)" u="1"/>
        <s v="ATE Premiums/Insurance" u="1"/>
        <s v="Delivery Services/Messengers" u="1"/>
      </sharedItems>
    </cacheField>
    <cacheField name="Pre, Post or Non Budget" numFmtId="0">
      <sharedItems containsNonDate="0" containsBlank="1" count="4">
        <m/>
        <s v="Non Budgeted" u="1"/>
        <s v="Pre Budget" u="1"/>
        <s v="Budgeted" u="1"/>
      </sharedItems>
    </cacheField>
    <cacheField name="Prec-H Budget Phase" numFmtId="49">
      <sharedItems containsNonDate="0" containsBlank="1" count="23">
        <m/>
        <s v="" u="1"/>
        <s v="Contingent Cost I" u="1"/>
        <s v="Expert Reports" u="1"/>
        <s v="Trial" u="1"/>
        <s v="Contingent Cost D" u="1"/>
        <s v="Contingent Cost H" u="1"/>
        <s v="CMC" u="1"/>
        <s v="Witness Statements" u="1"/>
        <s v="Pre-action" u="1"/>
        <s v="Issue/Pleadings" u="1"/>
        <s v="Contingent Cost C" u="1"/>
        <s v="Contingent Cost G" u="1"/>
        <s v="Trial " u="1"/>
        <s v="Disclosure" u="1"/>
        <s v="ADR/Settlement" u="1"/>
        <s v="Contingent Cost B" u="1"/>
        <s v="Contingent Cost F" u="1"/>
        <s v="Contingent Cost J" u="1"/>
        <s v="Trial Preparation" u="1"/>
        <s v="PTR" u="1"/>
        <s v="Contingent Cost A" u="1"/>
        <s v="Contingent Cost E" u="1"/>
      </sharedItems>
    </cacheField>
    <cacheField name="Description of work" numFmtId="0">
      <sharedItems containsNonDate="0" containsBlank="1" count="465" longText="1">
        <m/>
        <s v="Preparing note to counsel regarding discussions with Mark Lake" u="1"/>
        <s v="Preparing nutshell document for witnesses; review of impact of William Allen statement in case; noting unresolved issues and internal discussions with GC and liaising with him by email; reviewing trial skeleton" u="1"/>
        <s v="Dealing with incoming and outgoing emails on witness evidence (10 units); emails regarding PII application (10 units); emails regarding medical evidence (5 units); emails regarding protection measures application (5 units); working on witness summonses (5 units)" u="1"/>
        <s v="Emails in and out with opponents regarding PTR bundle and applications" u="1"/>
        <s v="Drafting email to Nick Pierce regarding bundle index, ex-parte order and any evidence in response" u="1"/>
        <s v="Search fee" u="1"/>
        <s v="Emails with counsel regarding draft bundle indexes" u="1"/>
        <s v="Reading documents including typed transcripts this day before service" u="1"/>
        <s v="Searching for and obtaining further copies of Danny Woollard's books for use in the trial" u="1"/>
        <s v="Assembling exhibit to LC's statement and amending statement to refer to correct page numbers in exhibit LC2" u="1"/>
        <s v="Sending notes to counsel regarding Keltbray and plot(s) of land that Billy Allen had sold and which were said to show the value of land in dispute in the Central London County Court proceedings; considering the position and drafting lengthy email to counsel" u="1"/>
        <s v="Amending Michael Gillard's draft witness statement to address some of the questions raised by counsel, including reviewing police documents and other documents in order to do so; amending typographical errors and dealing with format issues and adding some further information" u="1"/>
        <s v="Considering issues raised by the interaction between the permission application for witness summaries and obtaining summonses; drafting/ sending note to junior counsel regarding issues and sequence, including whether to seek MPS assistance re witnesses first or after attempting tracing methods" u="1"/>
        <s v="Reviewing email and attachment from Marc Seddon" u="1"/>
        <s v="Amending Defendant's additional disclosure list of documents" u="1"/>
        <s v="Reviewing Michael Gillard's note of civil claim by police officers" u="1"/>
        <s v="Reviewing SOCA evidence in breach of confidence proceedings regarding ownership of law enforcement agency documents in its possession and internal email to LC regarding the same" u="1"/>
        <s v="Preparing copies of scene of crime photographs; attendance on LC and making further amendments to application to Administrative Court; preparing draft order; instructing clerks regarding filing of application with Administrative Court; and Trace Smart search for potential witness" u="1"/>
        <s v="Purchase of book 'Wild Cats'" u="1"/>
        <s v="Preparing/ collating copies of various documents for PII hearing" u="1"/>
        <s v="Updating general witnesses schedule" u="1"/>
        <s v="Emailing the team about various issues" u="1"/>
        <s v="Further trial work on Day 7; liaising with witnesses; telephone calls with David McKelvey and Billy Allen; perusal of witness statement from David McKelvey" u="1"/>
        <s v="Internal meeting with LC for 'catch up' following his meeting with Dave Johnson regarding DJ's helpful comments regarding police officers giving evidence; also discussing leading counsel's views on Peter Michel statement" u="1"/>
        <s v="Reviewing the Claimant's submissions on costs and emails to the team and counsel" u="1"/>
        <s v="Internal emails to LC and MA and discussion with LC regarding draft letter applying to vary order of Sharp and updating witness schedule" u="1"/>
        <s v="Preparation for PTR, including printing off various documents to be taken to court, printing off skeletons and reviewing skeleton of David Lock;  drafting and serving and filing costs schedule regarding strike out application" u="1"/>
        <s v="Working on the file on Day 8 of the trial; telephone call with Billy Allen regarding security/ giving evidence; meeting with Billy Allen and LC; preparing draft witness statement; emails with Mark Lake; preparing documents for Craig Stratford; emails with RPC" u="1"/>
        <s v="Trial preparation, including attendances on LC and GC and updating witness schedules" u="1"/>
        <s v="Final review of CCTV footage in order to draft an explanatory note for the  judge; drafting the note, discussing and finalising with LC" u="1"/>
        <s v="Additional preparation of the late disclosure of documents from MPS and advice on their contents to IS and identifying which documents to add to the trial bundles which became H(1) and H(2)" u="1"/>
        <s v="Amending list of documents, including: reviewing all articles and adding publication names; adding documents missing from list; amending order; removing privileged documents; considering pages to include from Woollard books; and amending list" u="1"/>
        <s v="Electoral search fees" u="1"/>
        <s v="Success Fee on Summarily assessed costs of £5,000 profit costs" u="1"/>
        <s v="Telephone with Pia Sarma regarding the Claimant's mediation suggestion" u="1"/>
        <s v="Telephone call to IRC regarding serving witness summonses/ finding witness addresses" u="1"/>
        <s v="Attending leading and junior counsel in telephone conference regarding costs submissions" u="1"/>
        <s v="Reviewing MA's schedule of witnesses for counsel regarding alternative service of witness summonses" u="1"/>
        <s v="Internal meeting with LC to discuss the outcome of his meeting with counsel regarding instructing an expert" u="1"/>
        <s v="Amending Michael Gillard's statement with LC following his review of it; saving amended version and sending to counsel" u="1"/>
        <s v="Drafting email to potential witness, Martin McVitie, following meeting to confirm the evidence gathering process regarding Galleons Reach and 2 Green's Court" u="1"/>
        <s v="Brief on hearing" u="1"/>
        <s v="Land Registry fees" u="1"/>
        <s v="Considering letter from opponents" u="1"/>
        <s v="Reviewing Claimant's witness evidence" u="1"/>
        <s v="Reviewing initial typed transcript of post-publication notes" u="1"/>
        <s v="Further attendances on Michael Carson regarding letter to Hughmans and letter from Stephen Bradley" u="1"/>
        <s v="Reviewing and revising amended draft consent order from MPS and email to Nick Pierce regarding the same" u="1"/>
        <s v="Working on finalising Michael Gillard's statement, exhibits and front sheet for the exhibits; finalising hearsay notice and witness summaries for Billy Allen, Dave Johnson and Frankie Flood; working with LC and MA to finalise witness evidence in readiness for service" u="1"/>
        <s v="Third tranche of brief fee 75% for trial 29th April" u="1"/>
        <s v="Finalising costs budget and exchanging by email with other side" u="1"/>
        <s v="Email to the judge's clerk regarding the Sharp J order and emails to counsel regarding the same" u="1"/>
        <s v="Reviewing, considering, collating and assembling documents to be taken to Jersey to discuss with Peter Michel" u="1"/>
        <s v="Further review of witness evidence and disclosure documents and amending junior counsel's schedule of factual propositions" u="1"/>
        <s v="Attending trial of action with leading and junior counsel on Day 6 - adjourned part heard; engaged from 9.40am to 4.40pm, including travelling and waiting" u="1"/>
        <s v="Further witness related work including assisting with schedule of witnesses (10 units); further communications with MPS regarding witnesses and reporting back to Pia Sarma (5 units); considering D Easy response (2 units); working on new disclosure application against the Claimant (5 units) (Note: only 12 units claimed - as billed to the client)" u="1"/>
        <s v="Considering letter received from MPS" u="1"/>
        <s v="Reviewing costs budgets for both sides" u="1"/>
        <s v="Dealing with emails throughout the day and cover email to counsel" u="1"/>
        <s v="Attendance on LC to review the schedule of witness contact details" u="1"/>
        <s v="Attending meeting and email to team and email from leading counsel" u="1"/>
        <s v="Drafting email to the client sending over key documents with commentary" u="1"/>
        <s v="Final review of costs submissions regarding costs budgeting and discussing MA's proposed minor changes with her" u="1"/>
        <s v="Attending trial of action with leading and junior counsel on Day 2 - adjourned part heard; engaged from 9.45am until 4.30pm, including travel and waiting" u="1"/>
        <s v="Working on the file on Day 1 of the trial, including email attendances on LC and GC over the weekend; preparing documents for trial, including bundle for officer meetings; attendance on RPC and Beverley Nunnery etc" u="1"/>
        <s v="Considering without prejudice letter from opponents" u="1"/>
        <s v="Meeting with witness, Albert Patrick, to take details of his evidence" u="1"/>
        <s v="Drafting email to Associate regarding sealing order for service by alternative means" u="1"/>
        <s v="Drafting/ amending and considering implications of extension with GC, client and junior counsel" u="1"/>
        <s v="Reviewing draft affidavit of service for Cesar Sepulveda and various attendances on process servers regarding contents and arranging for signature" u="1"/>
        <s v="Meeting with court security and Dave Johnson and head of News International security - as per detailed attendance note (engaged 10 units in attendance and 10 units in return travel)" u="1"/>
        <s v="Attendance on Hughmans regarding contents of bundle and bundle indices" u="1"/>
        <s v="ATE Premium" u="1"/>
        <s v="Advice on telephone with expert (Jersey) 1 hour" u="1"/>
        <s v="Attendances on LC regarding suggested wording for update for Pia Sarma" u="1"/>
        <s v="Considering email from leading counsel regarding suggested letter to court" u="1"/>
        <s v="Carrying out initial Land Registry search as per Michael Gillard's email request" u="1"/>
        <s v="Attendance on Michael Gillard regarding his list of articles and emails to and from Sarah Rook at TNL regarding obtaining further articles" u="1"/>
        <s v="Dealing with security issues and drafting long email to Pia Sarma as to the position; reviewing the issues that needed evidencing prior to telephone call to Dave Johnson" u="1"/>
        <s v="Working on final revisions to Michael Gillard's witness statement, including final review of witness statements and bundle (16 units); emails to/ from MPS and with the team on disclosure issues in PII (10 units); initial perusal of the other side's disclosed evidence - 6 witness statements (20 units)" u="1"/>
        <s v="Mini cab" u="1"/>
        <s v="&amp; 12/03/2013 - Taxis back from court" u="1"/>
        <s v="Preparation for the costs budgeting hearing" u="1"/>
        <s v="Assisting GC with preparation for the conference with counsel the following day" u="1"/>
        <s v="Telephone and email attendances on GC and LC; reviewing Cavanagh Crime Report Information System report and witness statements; conducting Land Registry search for Palmer Motors; liaising internally with property department regarding leasehold interest" u="1"/>
        <s v="Attending leading and junior counsel in conference in chambers, together with Pia Sarma and Michael Gillard, regarding the inadequacies of the Claimant's disclosure, third party disclosure application, CMC/ trial issues, merits and evidential issues (as per detailed attendance note); engaged in attendance and return travel" u="1"/>
        <s v="Reviewing journalist's notes and transcripts with LC; agreeing relevant pages and sections to be redacted; redacting and copying journalist's notes and redacting transcript entries; removing documents from exhibit to witness statement that could not be disclosed (could only disclose plain paper version); making new paginated copy of exhibit and amending and confirming exhibit page references in witness statement; amending witness statement to provide explanation of redactions" u="1"/>
        <s v="Further Land Registry fees" u="1"/>
        <s v="Considering letter from opponents re mediation" u="1"/>
        <s v="Meeting with Michael Gillard (with LC - as above)" u="1"/>
        <s v="Drafting attendance note of the conference this day" u="1"/>
        <s v="Internal emails with LC regarding Snaresbrook Crown Court computer records" u="1"/>
        <s v="Working on the file on Day 5 of the trial; dealing with pre and post court emails and call regarding security and witnesses" u="1"/>
        <s v="Making notes on defence and reply to defence on 2 Garden's Court to confirm what was in issue and research into Ken White's background" u="1"/>
        <s v="Telephone call with Dave Johnson regarding setting up a meeting with Albert Patrick and search for Galvin records; arranging meeting (including email to LC regarding the same)" u="1"/>
        <s v="Attendances on LC regarding Helen Porter's witness statement; attendances on GC regarding bundles for counsel; preparing bundles for counsel containing disclosure from the Claimant and MPS; drafting cover letters to counsel's clerks; internal meeting with LC and GC; attendances on Peter Wilson to obtain signed witness statement; updating witness schedules" u="1"/>
        <s v="Preparing template letter for former officers" u="1"/>
        <s v="Attending counsel in conference (with LC - as above)" u="1"/>
        <s v="Emails in and out with opponents regarding trial bundles" u="1"/>
        <s v="Preparing index to Claimant's additional disclosure bundle" u="1"/>
        <s v="Attending trial of action with leading and junior counsel on Day 3 - adjourned part heard" u="1"/>
        <s v="Attending trial of action with leading and junior counsel on Day 5 - adjourned part heard" u="1"/>
        <s v="Reviewing new document in from the land registry regarding Chequers Lane and discussing internally with LC and MA" u="1"/>
        <s v="Draft application for permission to serve witness summaries; order; and witness statement; emailed to IS. 1 hour 30 mins" u="1"/>
        <s v="Internal discussion with LC regarding email from Matthew Jenkins and GC's email regarding the Evening Standard threatened application" u="1"/>
        <s v="Considering the contents of the bundle for the CMC in light of the Claimant's request to use the bundle for 4 October; reviewing the bundle for the previous CMC and internal email to LC regarding the same" u="1"/>
        <s v="Meeting with Dave Johnson and Jim Madden on Day 9 of the trial to discuss Mr Madden as a potential witness; thereafter meeting with Mr Johnson and the defence security team regarding various security and logistics issues" u="1"/>
        <s v="Cross referring the Claimant's reply with the reply in the Evening Standard proceedings; referring to the file of agreed redacted law enforcement agency documents (and schedule of redactions) and Galleons Reach Limited documents and amending the analysis of the reply; sending amended analysis to LC" u="1"/>
        <s v="Paid professional fees" u="1"/>
        <s v="Paid for use of consultation room" u="1"/>
        <s v="Meeting with Pia Sarma and Michael Gillard to discuss various aspects of the case, including the question of settlement" u="1"/>
        <s v="Email to junior counsel regarding draft letter to MPS; discussing the same internally with LC and agreeing to send a short letter in response this day" u="1"/>
        <s v="Revised draft submissions on costs; emailed to GMQC; emailed to IS; legalling various articles for Sunday Times re judgment etc; various t/c's 6 hours (£1800, of which 10% claimed)" u="1"/>
        <s v="Updating general witnesses schedule regarding Peter Michel" u="1"/>
        <s v="Considering email from Anthony Nelson and reviewing the Claimant's costs budgets" u="1"/>
        <s v="Finishing the drafting of disclosure statement following meeting with Michael Gillard" u="1"/>
        <s v="Telephone call to potential witness during the trial period regarding possible murder angles" u="1"/>
        <s v="Internal discussion with LC about the content of letter out regarding wording re journalist's notes" u="1"/>
        <s v="Attending Michael Gillard in afternoon meeting to go through the Claimant's evidence; also discussing the schedule of factual propositions prepared by junior counsel" u="1"/>
        <s v="Internal discussions and emails with GC about Peter Michel's evidence over 2 days (10 units); dealing with emails and amending witness statement schedules (10 units); emails to Peter Wilson and Jeff Edwards (3 units)" u="1"/>
        <s v="Taxis &amp; subsistence" u="1"/>
        <s v="Email attendances on LC and GC" u="1"/>
        <s v="Informing witnesses of judgment and outcome of case" u="1"/>
        <s v="Attendances on counsel's clerk regarding updating costs budget" u="1"/>
        <s v="Telephone conference with potential witness and Michael Gillard" u="1"/>
        <s v="Preparing copy bundle for counsel; internal discussions with LC and GC" u="1"/>
        <s v="Discussing and advising on costs issues and review of both side's submissions" u="1"/>
        <s v="Review of case and considering response to MPS letter and emailing counsel with draft" u="1"/>
        <s v="Attendances on LC and GC regarding attending New Scotland Yard and picking up Category 12 documents; attendance upon Sophie Soteriou at New Scotland Yard and receiving the disclosure documents; returning to the office via counsel's chambers and providing copy documents to junior counsel; engaged in attendance, including travel and waiting" u="1"/>
        <s v="Additional preparation of MPS disclosure" u="1"/>
        <s v="Telephone call to David Steenson (with LC - as above)" u="1"/>
        <s v="Brief on hearing (claimed/ included in brief fee 29/4/13)" u="1"/>
        <s v="Reviewing reply submissions on costs; filing submissions. 1 hour 30 mins" u="1"/>
        <s v="Reading Danny Woollard book 'Wild Cats' including marking up; reading and sending various emails all day" u="1"/>
        <s v="Attending upon the hearing of the Defendant's application to discharge the order of Mr Justice Eady of 8 November 2012 with leading and junior counsel (heard in private) when the same was adjourned without a decision being reached pending exchange of witness statements in the libel action; engaged in attendance on hearing; conferences with client and counsel before hearing; and return travel" u="1"/>
        <s v="Internal email to LC regarding update" u="1"/>
        <s v="Perusing DS Flood’s third statement and advising over telephone 2 hours" u="1"/>
        <s v="Overseeing developments regarding the bundle;  email update to Pia Sarma" u="1"/>
        <s v="Attendances on counsel by email regarding chronology/ service of MPS documents etc" u="1"/>
        <s v="Emails to and from Michael Carson regarding Steve Bradley's statement and security concerns" u="1"/>
        <s v="Drafting and sending letter of response to MPS regarding third party disclosure and the request for the Claimant's disclosure" u="1"/>
        <s v="Meeting with Billy Allen to obtain information; discussing lines of enquiry - as per 4 pages of handwritten notes (with Michael Gillard)" u="1"/>
        <s v="Considering email from Nigel Mawer and internal discussion of the same with LC; scanning in further documents and drafting email to Nigel Mawer" u="1"/>
        <s v="Considering letter from Mark Lake and reviewing counsel's opinion received from him regarding his clients" u="1"/>
        <s v="Internal meetings with LC (and one with MA) to discuss various matters, including disclosure files for counsel and Michel's statement" u="1"/>
        <s v="Working on documents whilst travelling back from meeting with potential witness; working on documents on the journey and at office before meeting with DC Staunton" u="1"/>
        <s v="Internal discussion with LC; discussing sections in 'Judas Pig' that GC had noted regarding the attack on Peter Wilson and Soho properties; discussing to what extent, if any, the Defendant could rely on it; reviewing the judgment of Eady J regarding the book and discussing the relevant section with LC; agreeing that it was necessary to confirm with Michael Gillard whether, and to what extent, he read/ relied on the book to potentially include in the Reynolds statement" u="1"/>
        <s v="Drafting note for the conference with counsel the following day" u="1"/>
        <s v="Preparing Part 2 of the written analysis of the Claimant's reply" u="1"/>
        <s v="Internal discussions (x 2) with LC regarding draft statement for potential witness" u="1"/>
        <s v="Finalising comments on schedule of documents from MPS and sending to counsel for his review" u="1"/>
        <s v="Amending and finalising application for permission to serve by alternative methods; assembling copies to be taken to court to be issued" u="1"/>
        <s v="Internal meeting with GC regarding disclosure bundles" u="1"/>
        <s v="Preparation for conference call and email to other side" u="1"/>
        <s v="Preparation on disclosure regarding meeting with Dave Johnson" u="1"/>
        <s v="Attending counsel in telephone conference regarding letter received from Hughmans regarding proposed strike out application/ PTR" u="1"/>
        <s v="Reviewing disclosure files and drafting letter to MPS regarding documents relied on by the Defendant relating to the Central London County Court assault and other matters" u="1"/>
        <s v="Reading indexes and associated emails (10 units); reading three skeleton arguments and considering issues and advising client (30 units); emails regarding various drafts to/ from the other side and MPS (30 units); preparing note regarding the previous day's security meeting (5 units) (Note: only 70 units claimed - as billed to the client)" u="1"/>
        <s v="Advice in conference 1 hour 30 mins" u="1"/>
        <s v="Drafting notes regarding Soldier 3 " u="1"/>
        <s v="Meeting with Jeff Edwards (with LC - as above)" u="1"/>
        <s v="Telephone call with Beverley Nunnery regarding daily transcript" u="1"/>
        <s v="Advice in Conference with IS and AH 2.5 hours including preparation" u="1"/>
        <s v="Considering letter from opponents and discussing suggested response with LC" u="1"/>
        <s v="Brief on hearing of Claimant's application" u="1"/>
        <s v="Preparing copies of Michael Gillard's redacted notes and Operation Houdini documents for third party hearing" u="1"/>
        <s v="Review and approval of various orders and emails with counsel  (10 units  recorded; discounted re summarily assessed costs)" u="1"/>
        <s v="Search fees" u="1"/>
        <s v="Cab to court with papers" u="1"/>
        <s v="Refresher - final oral submissions" u="1"/>
        <s v="Discussion regarding brief fees with counsels' clerk" u="1"/>
        <s v="Drafting trial bundle index for disclosure documents" u="1"/>
        <s v="Attending Scotland Yard to review documents (with LC - as above)" u="1"/>
        <s v="Attending counsel in telephone conference regarding the new evidence of Flood" u="1"/>
        <s v="Reviewing Solicitors Disciplinary Tribunal judgment regarding Chris Williams and internal email to LC" u="1"/>
        <s v="Assembling letter to Billy Allen; sending letter by post and email; sending agreed text to Billy Allen as per order" u="1"/>
        <s v="Telephone call with Michael Gillard; telephone conference with Pia Sarma before Mark Lake meeting, including discussion on threat (as per MG email) and without prejudice letter" u="1"/>
        <s v="Carrying out more work this afternoon on review of issues for revising the witness statement of Michael Gillard on what he knew about the SOCA investigation and MPS files; and exchanges with Michael Gillard" u="1"/>
        <s v="Telephone calls and emails with the client regarding MPS disclosure" u="1"/>
        <s v="Emails re minute of order to/from counsel for Claimant; emails to/from IS. 45 mins" u="1"/>
        <s v="Putting documents in order and indexing following MPS disclosure to send to counsel" u="1"/>
        <s v="Brief for Defendants - See Tranche dates 13/3/, 18/3/, 1/4, &amp; 12/4 (Brief Fee £75,000)" u="1"/>
        <s v="Travelling to and from court and waiting for court to begin, including attendances on counsel" u="1"/>
        <s v="Carrying out trial work before and after court on Day 4, including work in the evening dealing with witness issues" u="1"/>
        <s v="Attending junior counsel in telephone conference regarding interim hearing bundles and what had already been disclosed" u="1"/>
        <s v="Reviewing disclosure documents and correspondence and CPR Part 31; drafting witness statement for LC in support of specific disclosure application against the Claimant" u="1"/>
        <s v="Various attendances on Michael Gillard during the course of the day regarding typed transcript contents; confirming what could be redacted and what was privileged; discussion regarding disclosure statement and remaining matters to be done pre-exchange of disclosure" u="1"/>
        <s v="Perusing papers and advising over Telephone 1 hour" u="1"/>
        <s v="Drafting email to counsel regarding letter received" u="1"/>
        <s v="Confirming that documents disclosed under category 26d were correct and that reference numbers were CRO numbers" u="1"/>
        <s v="Reviewing Flood statement received this day; cross referring to Evening Standard statement and Flood's previous statements; reviewing documents to see what they/SMB knew about individuals in respect of which police national computer records were required" u="1"/>
        <s v="Purchase of Gangland book" u="1"/>
        <s v="Considering email from the Administrative Court regarding request for restraint order" u="1"/>
        <s v="Considering emails from Michael Gillard regarding murder and Billy Allen's 'set up' note" u="1"/>
        <s v="Preparing witness summonses (x 16) and cover letter to court; carrying out Companies House research regarding Kelli Love and Billy Allen; various attendances on GC, LC and Michael Gillard regarding witness summonses and application to the Administrative Court for Pomfrett restraint order; attending court to issue witness summonses; preparing draft letters to witnesses enclosing witness summonses; amending application to Administrative Court; email to Shereener Browne (second junior counsel) regarding Hunt v others indictments (50 units recorded; discounted re outdoor work)" u="1"/>
        <s v="Courier's charges" u="1"/>
        <s v="Further mini cab charges" u="1"/>
        <s v="Attendances on judge's clerk re updating judge's bundle" u="1"/>
        <s v="Internal discussion with LC and emails regarding disclosure letter etc" u="1"/>
        <s v="Considering previous further disclosure and drafting letter to Hughmans regarding new article" u="1"/>
        <s v="Meeting with costs draftsman to consider the parties' costs budgets and approach to Monday's costs budgeting hearing" u="1"/>
        <s v="Telephone call from Ken White regarding his draft statement; meeting him to discuss revisions and again to arrange signature after it had been revised and approved" u="1"/>
        <s v="&amp; other dates - Taxis back from court" u="1"/>
        <s v="Supplying further documents to court for the hearing the following day" u="1"/>
        <s v="Reviewing proposed amendments regarding the Patrick and Michel statements " u="1"/>
        <s v="Reviewing section in 'Wild Cats' book regarding fight at court; cross referring to the Claimant's reply and discussing discrepancies internally with LC" u="1"/>
        <s v="Reviewing emails from LC, the other side and counsel regarding various disclosure matters and without prejudice approach; reviewing Michael Gillard's note of Gold meetings" u="1"/>
        <s v="Refresher" u="1"/>
        <s v="Looking over costs schedule and adding up time" u="1"/>
        <s v="Email exchange with Jersey expert, David Steenson" u="1"/>
        <s v="Further telephone call from Ken White regarding the sex industry in Soho" u="1"/>
        <s v="Reviewing emails from Michael Gillard regarding Phil Mitchell and 2 Green's Court" u="1"/>
        <s v="Checking bundles to go to RPC and Hughmans and sending letters (x 2) by fax and DX" u="1"/>
        <s v="Reviewing LC's draft email to Matthew Jenkins regarding costs budgets and email in response" u="1"/>
        <s v="Dealing with emails with various parties throughout the day, including providing leading counsel with the last volume of documents to assist application" u="1"/>
        <s v="Reviewing CCTV footage of outside court and agreeing with LC to include certain sections in the exhibit to his statement; making notes of times of clips; drafting instructions to Stanley Productions regarding excerpts to be copied and how to do it" u="1"/>
        <s v="Preparing first draft of index to PII application hearing bundle; drafting letter to Attorney General regarding Galleons Reach Limited and money laundering allegations; various attendance on LC and GC regarding re-amended defence and reply; updating witness schedules; email to Nick Pierce of MPS; updating the Defendant's witness statement bundle with Jeff Edwards and Albert Patrick witness statements" u="1"/>
        <s v="Travelling to and from conference (and waiting)" u="1"/>
        <s v="Email attendance on Michael Gillard regarding Chigwell Road photographs and Land Registry searches" u="1"/>
        <s v="Reviewing and amending transcript of post-publication notebook, including running through changes with Michael Gillard to confirm; saving final version as approved" u="1"/>
        <s v="Various attendances on Michael Gillard whilst he was attending SMB's offices, including reviewing and discussing the Claimant's Reply, the documents disclosed  in the Evening Standard proceedings that were held by SMB and agreeing a list of things for him to do while at SMB's offices" u="1"/>
        <s v="Fee for consent order" u="1"/>
        <s v="Drafting first letter to the MPS" u="1"/>
        <s v="Travelling to and from court in connection with the above attendance" u="1"/>
        <s v="Attending junior counsel in conference in chambers (with LC - as above)" u="1"/>
        <s v="Reading Claimant’s submissions and advising over telephone 1 hour 30 mins" u="1"/>
        <s v="Travelling to and from court to hand documents and laptop to judge's clerk" u="1"/>
        <s v="Drafting letter to opponents regarding adjourning hearing and further questions" u="1"/>
        <s v="Reviewing costs budget; attendances on LC and internal discussion with GC regarding the same" u="1"/>
        <s v="Internal discussion with LC regarding Tugendhat J recusing himself and the Defendant's position" u="1"/>
        <s v="Working on costs budget, including internal discussion with GC regarding the need to differentiate in a later annexe the categories which are both claimed and incurred" u="1"/>
        <s v="Emailing Dave Johnson" u="1"/>
        <s v="Preparing bill of costs" u="1"/>
        <s v="Attendances on LC and GC regarding obtaining memorandum of conviction from Snaresbrook Crown Court" u="1"/>
        <s v="Collating documents to be added to the judge's copy of bundle and updating index; updating SMB's copy of the bundle" u="1"/>
        <s v="Considering email from MPS; confirming whether SH CRO already disclosed; and drafting letter to MPS serving application" u="1"/>
        <s v="Attending potential witnesses, the Andrews family, (with Michael Gillard) with a view to interviewing them; travelling to and from a remote  Hertfordshire location (the time includes preparation for the meeting)" u="1"/>
        <s v="Various attendances on LC; perusal of emails; preparing bundle of documents for Hughmans; amending list of documents; drafting cover letter; arranging to send bundle to the other side; further updates to witness schedules"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DAVID TEST" u="1"/>
        <s v="Reviewing counsel's amended draft order" u="1"/>
        <s v="Travelling to and from court (and waiting)" u="1"/>
        <s v="Attending hearing where costs summarily assessed" u="1"/>
        <s v="Attending Michel Gillard regarding case developments over the past few days, including security discussion" u="1"/>
        <s v="Checking bill of costs" u="1"/>
        <s v="Brief on hearing with GMQC" u="1"/>
        <s v="Internal discussion with LC regarding notes and Michael Gillard" u="1"/>
        <s v="Attendances on GC regarding filing of witness summary application" u="1"/>
        <s v="Tabbing and checking supplementary MPS documents to send to counsel" u="1"/>
        <s v="Producing a schedule of witness contact details for the purposes of an application for alternative service of witness summonses" u="1"/>
        <s v="Internal meeting with LC and MA to review the amount of documents requested by the MPS and to consider which items to disclose and how" u="1"/>
        <s v="Working on the file on Day 4 of the trial; assembling list of Defendant's witnesses and considering latest state of play; reviewing CCTV footage and the transcript from this day and note to counsel regarding arrival of Phil Mitchell at court" u="1"/>
        <s v="Internal meeting with LC and MA to run through urgent tasks to be done in advance of Friday's exchange" u="1"/>
        <s v="Revising Peter Michel's statement after conference; saving final version of revised statement and sending to client for approval" u="1"/>
        <s v="Reviewing LC's witness statement regarding PII application and preparing exhibit; drafting cover letter to Nick Pierce; emails with counsel's clerk regarding listing of PII hearing; updating witness schedules; further updates to witness schedules; preparing witness summaries for Steve Bradley and Martin McVitie; preparing application notice for witness summary application; email to client regarding password to Tony Thompson witness statement; review of fax and amending Peter Michel's witness statement; various attendances on LC and GC; preparing bundles for counsel regarding the Defendant's witness statements; preparing index to counsel's bundle and cover letters (x 2); emails from Steve Bradley" u="1"/>
        <s v="Updating witness schedules" u="1"/>
        <s v="Checking, approving and signing bill of costs" u="1"/>
        <s v="Attendances on counsel by email regarding draft order varying Eady J's order" u="1"/>
        <s v="Attendances on counsel by email regarding follow up points from written submissions" u="1"/>
        <s v="Carrying out research on service of witness summonses and internal discussion with LC" u="1"/>
        <s v="Drafting email to Pia Sarma with a rough costs update and the strategy regarding the allocation questionnaire etc" u="1"/>
        <s v="Updating files to be taken to court this afternoon, including latest skeletons, copies of redacted Crime Report Information System report, witness summonses and further documents that might need to be relied on" u="1"/>
        <s v="Preparation prior to meeting at New Scotland Yard and working on emails (10 units); further work on the file following meeting at NSY on emails regarding disclosure and discussion with SB and MA setting out bundle (20 units)" u="1"/>
        <s v="Reviewing and amending draft skeleton argument for CMC" u="1"/>
        <s v="Preparing index and bundle of Defendant's further disclosure documents" u="1"/>
        <s v="Assembling draft bundle for hearing on 8 October; revising index and noting missing documents" u="1"/>
        <s v="Instructing trainee to carry out a search against Chequers Lane and reviewing the resulting entries" u="1"/>
        <s v="Considering Michael Gillard's notes and emailing counsel and explaining issues regarding Gold Groups" u="1"/>
        <s v="Telephone call with Snaresbrook Crown Court and being informed that the court had found the 1999 ring binder but that the case documents were missing; discussing the position" u="1"/>
        <s v="Attending trial of action (with LC &amp; GC) on Day 10 - the last day of the Defendant's witness evidence, including: travelling and waiting; meeting with officer witnesses and LC prior to hearing; preparing note of meeting for counsel; emails with RPC and various witnesses regarding transcript" u="1"/>
        <s v="Discussing draft statement for Ken White internally with LC; amending the draft statement following comments from LC; dealing with his suggested changes and considering and adding references to Tony Thompson articles; drafting email to Ken White with the draft statement asking him to comment on certain specific allegations" u="1"/>
        <s v="Telephone conference with TNL regarding security" u="1"/>
        <s v="Attending counsel in telephone conference (with LC - as above)" u="1"/>
        <s v="Telephone calls with the client regarding general trial issues" u="1"/>
        <s v="Amending instructions to forensic accountant and email to Nigel Mawer" u="1"/>
        <s v="Various telephone conferences and emails re litigation generally. 1 hour" u="1"/>
        <s v="Carrying out trial work; working on note on preparation for witnesses on Monday morning" u="1"/>
        <s v="Further emails with counsel regarding letter to MPS; email to Nick Pierce at MPS attaching letter" u="1"/>
        <s v="Telephone calls and email to Westminster City Council regarding Freedom of Information Act request" u="1"/>
        <s v="Accessing DVD footage on laptop and reviewing with LC; checking computer to see whether there were any other documents on there and to ensure it could be accessed remotely" u="1"/>
        <s v="Review of emails" u="1"/>
        <s v="Attending junior counsel in telephone conference for an update regarding witnesses and evidence and the disclosure application (as per GC's detailed handwritten notes)" u="1"/>
        <s v="Drafting statements of costs (x 2) for the Defendant's application re Part 18 and the Claimant's application dated 20 September (7 units recorded; discounted re summarily assessed costs)" u="1"/>
        <s v="Emails to and from Michael Gillard regarding disclosure of trial bundle; checking interim hearing bundles and correspondence to see what had already been disclosed prior to telephone call to junior counsel to discuss; and research into CPR 31.22" u="1"/>
        <s v="Internal meeting with LC and MA discussing tasks" u="1"/>
        <s v="Attendance on LC; preparing amended bundle and email to counsel" u="1"/>
        <s v="Attending leading and junior counsel in telephone conference, together with David Steenson, discussing Jersey issues and questions put to the expert regarding Galleons Reach and Verite (as per detailed handwritten notes)" u="1"/>
        <s v="Attending trial of action with leading and junior counsel on Day 3 - adjourned part heard; engaged from 8.40am to 6.40pm, including pre-court and post court work on security and dealing with witness issues in relation to Helen Porter, Peter Wilson and further potential witness" u="1"/>
        <s v="(To be populated in later version)" u="1"/>
        <s v="Drafting application notice; order &amp; schedule. 2 hours 30 mins" u="1"/>
        <s v="Searching for Danny Woollard address to include in witness summary" u="1"/>
        <s v="Reviewing Steve Bradley's draft witness statement and exhibits; email to counsel regarding the same" u="1"/>
        <s v="Reviewing the note of the meeting with Martin McVitie and internal email to MA regarding taking a statement" u="1"/>
        <s v="Various attendances on LC and GC regarding the Defendant's further disclosure; assisting GC with CMC preparation" u="1"/>
        <s v="Attending leading and junior counsel in telephone conference, together with the client, regarding possible mediation and disclosure" u="1"/>
        <s v="Reviewing Mr Justice Eady's order of 8 October as received from the court; diarising dates and saving on system; updating pleadings/court documents file" u="1"/>
        <s v="Reviewing the Defendant's skeletons in draft; approving schedules and orders; dealing with incoming and outgoing emails throughout the day; considering costs schedules; telephone calls with clerk; reading skeletons and schedules of the other side and considering issues arising (30 units recorded; discounted re summarily assessed costs)" u="1"/>
        <s v="Refresher: Not sitting - drafting written submissions" u="1"/>
        <s v="Amending exhibits to LC's witness statement following comments from counsel" u="1"/>
        <s v="Reviewing off the record statements by the Claimant and email to counsel regarding documents from the MPS" u="1"/>
        <s v="Reviewing the Evening Standard further disclosure in depth and considering and drafting bundle index for the specific disclosure hearing; discussing the same internally with LC and email to counsel" u="1"/>
        <s v="Continuing trial preparation work, including various attendances on LC and GC; attendances on Beverley Nunnery regarding transcript; attendances on judge's clerk regarding CCTV footage; attendances on process server; preparing documents for trial; updating trial bundles; preparing and arranging to send copies of Bundle H to MPS counsel; arranging to send bundles for application to amend the re-amended defence etc" u="1"/>
        <s v="Paid agents fees" u="1"/>
        <s v="Considering letter from MPS" u="1"/>
        <s v="Agreeing revised list of things to be done with LC" u="1"/>
        <s v="Carrying out various pre-trial work in the afternoon" u="1"/>
        <s v="Telephone call with Michael Gillard regarding hearing" u="1"/>
        <s v="Amending costs budget analysis sheet in advance of the hearing this day" u="1"/>
        <s v="Attending counsel in telephone conferences regarding general trial issues" u="1"/>
        <s v="Reviewing David Steenson's advice and referring to some of the documents that he had mentioned" u="1"/>
        <s v="Reviewing and amending letter to Malcolm McHaffie at the CPS and assembling attachments" u="1"/>
        <s v="Working on Hunt disclosure issue and Verite Trust Company and drafting long email to David Steenson" u="1"/>
        <s v="Taxi" u="1"/>
        <s v="Ordering DVD from Amazon featuring witness" u="1"/>
        <s v="Amending draft witness summary for Danny Woollard" u="1"/>
        <s v="Internal meeting with LC regarding things to be done and for 'catch up' on the file" u="1"/>
        <s v="Reviewing note of conference and drafting letter regarding other officers to Mark Lake" u="1"/>
        <s v="Preparation for and attending telecon with IS &amp; GMQC. 1 hour. Preparation 1 hour 30 mins" u="1"/>
        <s v="Considering letter from MPS and discussion regarding this and other correspondence of this day with LC" u="1"/>
        <s v="Discussion with Dave Johnson and setting up meeting for 3 April regarding security and protective measures; also seeking CRO details from Dave Johnson by telephone after reviewing the issues that needed evidencing" u="1"/>
        <s v="Photocopying for August 2012" u="1"/>
        <s v="Amending date for response in request for further information and serving the same" u="1"/>
        <s v="Working on miscellaneous documents over the week regarding different matters, including security" u="1"/>
        <s v="Reviewing and amending Peter Michel's revised statement; sending to client and counsel for review" u="1"/>
        <s v="Internal meeting with LC to review disclosure list and disclosure statement and disclosure documents" u="1"/>
        <s v="Brief on Defendant's Application" u="1"/>
        <s v="Reading the RFI's and documents and correspondence" u="1"/>
        <s v="Internal meeting with MA and LC following conference call with counsel" u="1"/>
        <s v="Attendance on Michael Gillard regarding schedule of witness contact details and research into Tracesmart" u="1"/>
        <s v="Attendances on documents regarding officer witness summaries; and email to junior counsel attaching clean copies" u="1"/>
        <s v="Considering relevant sections of witness evidence to be put to Ken White and printing off copies to review with him at the meeting" u="1"/>
        <s v="Reviewing MA's draft index for PII hearing bundle; re-ordering, considering orders and missing documents running through marked up hard copy with MA" u="1"/>
        <s v="Reviewing Flood's latest statement from MPS; reviewing exhibited schedule of documents and cross referring to all MPS documents in SMB's possession; internal email to LC setting out outcome of research" u="1"/>
        <s v="Reviewing previous correspondence regarding the parties' approach to the costs budgeting hearing; reviewing previous bundle and drafting email to Hughmans regarding contents of bundle and asking for clarification of their position" u="1"/>
        <s v="Internal meeting with LC and GC regarding service of witness summonses" u="1"/>
        <s v="Attendances on GC and LC regarding LC's fifth witness statement and exhibits bundle" u="1"/>
        <s v="Instructing trainee to carry out various Companies House and land registry searches" u="1"/>
        <s v="Reviewing exhibit to MPS statement of Francis Flood and referring to statement; reviewing latest disclosure from MPS e.g. microfiche records" u="1"/>
        <s v="Working on witness related issues, including updating schedules; amending and drafting witness statements and dealing with matters arising this day" u="1"/>
        <s v="Reading skeleton arguments of both parties prior to hearing (10 units); review of MPS letter regarding acceptance of service for four witnesses and circulating (2 units); re-arranging telephone conference (2 units); review of order arising from the hearing this day (2 units)" u="1"/>
        <s v="Reviewing and amending LC's first draft of Michael Gillard's trial statement; cross referring to redacted law enforcement agency documents and previous statements; reviewing LC's note of meeting with junior counsel regarding suggested format and amending chronology, headings etc and revising draft statement" u="1"/>
        <s v="Witness expenses for trial" u="1"/>
        <s v="Drafting letter regarding Tim Smales" u="1"/>
        <s v="Working on bundle for counsel and issues arising" u="1"/>
        <s v="Internal meeting with LC regarding revised list of things to be done in the short and long term" u="1"/>
        <s v="Starting to draft Ken White's witness statement, including research into the Crime and Disorder Act" u="1"/>
        <s v="Reviewing and amending junior counsel's draft application and order regarding Woollard CRO/ PNC records" u="1"/>
        <s v="Reviewing email from judge's clerk regarding 31.19 order and counsel's draft order; confirming order with counsel" u="1"/>
        <s v="Attending junior counsel in telephone conference regarding amending application for permission to serve witness summonses by alternative methods" u="1"/>
        <s v="Meeting with David McKelvey on Day 6 of the trial" u="1"/>
        <s v="Meeting with Michael Gillard regarding witness issues" u="1"/>
        <s v="Various emails and t/c re draft minute of order; email to judge’s clerk. 1 hour 30 mins" u="1"/>
        <s v="Various activities regarding disclosure; attendances on counsel, LC and GC regarding Blackjack documents, protective measures application and trial bundles etc (as per emails); emails with process server; letter to Administrative Court regarding Pomfrett restraint order; preparing Wayne Staunton witness summons and cover letter to court and arranging to issue with the court; updating witness schedules; carrying out Companies House search regarding Balwinder Singh Sandhu; undertaking Land Registry search regarding 52 Rupert Street &amp; 33 Romilly Street and email to Michael Gillard; email attendances on Hughmans regarding trial bundles; attendances on LC and Shereener Browne of counsel; reviewing, organising and preparing index to additional MPS documents; and preparing copies for counsel" u="1"/>
        <s v="Subsistence" u="1"/>
        <s v="Research into various names and companies mentioned by Billy Allen" u="1"/>
        <s v="Attendance on LC regarding RPC's request for a copy of the trial bundle" u="1"/>
        <s v="Working on application including SOCA evidence and skeleton argument; also including emails" u="1"/>
        <s v="Attendance on Keith Giles, potential witness, including research into his background with the MPS" u="1"/>
        <s v="Preparation of draft letter to Danny Woollard explaining the effect of the confidential court order, including review of suggested GC amendments" u="1"/>
        <s v="Locating Hughmans' explanation as to how the Claimant obtained Cavanagh's statements following a query by LC and internal email to LC regarding the same" u="1"/>
        <s v="Working on Tony Bennett issues for trial regarding murder connections with the Claimant, including two long telephone calls and reading articles and short team meeting" u="1"/>
        <s v="Application fee" u="1"/>
        <s v="Drafting email to Michael Gillard regarding his statement and documents he had requested" u="1"/>
        <s v="Telephone consultation, draft submissions re application to discharge order of 8.11.12. 2 hrs" u="1"/>
        <s v="Telephone call with Michael Gillard discussing the position regarding what each witness could add etc (as per detailed attendance note)" u="1"/>
        <s v="Internal discussion with LC regarding review of Michael Gillard's draft statement and email from him summarising suggested format following meeting with junior counsel" u="1"/>
        <s v="Attending upon the hearing of the third party applications with leading and junior counsel when an order was made in terms, inter alia, that: (1) the MPS shall disclose each of the documents in the schedule attached to the order to the Defendant’s solicitors by 29 October 2012 with inspection to take place within seven days of disclosure; (2) Defendant to pay the reasonable costs of the MPS of the application and of complying with this order, such costs to be subject to detailed assessment, if not agreed; and (3) as between the Claimant and the Defendant, the costs of the application, including the costs referred to in (2) above, to be costs in the case engaged in attendance; conferences at court and over lunch; and return travel" u="1"/>
        <s v="Email attendances on RPC regarding transcript" u="1"/>
        <s v="Updating LC's witness statement in the light of comments from LC and Michael Gillard" u="1"/>
        <s v="Reviewing and amending the Defendant's costs submissions and reviewing the Claimant's costs submissions" u="1"/>
        <s v="Attending trial of action on Day 4 for the afternoon session (with LC &amp; GC); engaged in attendance, including waiting and travel" u="1"/>
        <s v="Attending junior counsel in conference regarding the proof of evidence exercise and how it should be approached (as per handwritten notes)" u="1"/>
        <s v="Drafting skeleton argument; list of authorities; considering draft witness statement; considering MPS evidence and response. 4 hours (Included in brief fee)" u="1"/>
        <s v="Emails to Pia Sarma and counsels' chambers regarding payments and Mark Lake regarding his fees and email to client generally on costs and costs budgeting related issues" u="1"/>
        <s v="Reviewing terms of Tugendhat's order in the breach of confidence proceedings and schedule of redactions to see what could be relied on; emails to and from counsel regarding the same" u="1"/>
        <s v="Considering various emails. 30 mins" u="1"/>
        <s v="Review of Flood witness statement and drafting letter to Mark Lake" u="1"/>
        <s v="Attending at Hughmans' office inspecting documents in the other side's list" u="1"/>
        <s v="Amending letter out to include two new journalist's notes, including discussing the same with LC" u="1"/>
        <s v="Internal discussion with LC regarding correct form of exhibits;, checking new parts regarding the Singh's against what has been pleaded and the Crime Report Information System report; amending statement to explain redactions to journalist's notes" u="1"/>
        <s v="Saving Michael Gillard's updated witness statement in tracked changes; reviewing changes and making revisions; reviewing re-amended defence to make sure all sections of the  justification defence had been covered and noting areas that still need addressing" u="1"/>
        <s v="Working on various witness related issues and problems including emails to/ from counsel and interplay with witness summons/ witness summary (20 units); working on issues regarding disclosure application next week (10 units); emails with GC regarding same and fixing conference and considering Galleons Reach Limited issues arising from email from leading counsel (2 units)" u="1"/>
        <s v="Reviewing file to see whether counsel had provided a recent assessment of merits and internal email to LC attaching attendance note" u="1"/>
        <s v="Working on witness statements and summaries on the evening before exchange of statements - as per emails; engaged from 6pm until 10.30pm with 30 mins break" u="1"/>
        <s v="Preparing for meeting at Control Risks with potential experts, including reviewing instructions to experts and copying/ collating remaining documents to provide to expert (e.g. pleadings/ RFI)" u="1"/>
        <s v="Various activities in preparation for trial; preparing copies of the first part of the MPS Blackjack disclosure; amending index; preparing cover letters and arranging for bundles to be hand delivered to chambers; investigating Peter Donnelly and attempting to track him down; making enquiries with previous law firms; attendances on LC regarding the second part of the MPS Blackjack disclosure; reviewing documents, organising and preparing index; preparing copies for Hughmans and counsel and arranging to hand deliver; drafting cover letter and serving Wayne Staunton witness summons on MPS; " u="1"/>
        <s v="Fee for witness summons" u="1"/>
        <s v="Taxi - to attend witness" u="1"/>
        <s v="Preparation for meeting with David McKelvey" u="1"/>
        <s v="Scanning and emailing Michael Gillard's redacted notes" u="1"/>
        <s v="Meeting with Mark Lake over lunch regarding assistance from his clients" u="1"/>
        <s v="Review of new information and material and drafting letter and inserts to other side" u="1"/>
        <s v="Receiving email from counsel and internal discussion with LC regarding bundle index for next week" u="1"/>
        <s v="Attending upon Michael Gillard over two days regarding issues on disclosure of journalist's notes and transcription" u="1"/>
        <s v="Reviewing and amending draft witness statement for LC in support of third party application and internal email to LC" u="1"/>
        <s v="Working on the file on Day 5 of the trial; attendances on Dave Johnson regarding transcripts and bundles for officers; emails with various officers regarding supporting documents; emails with non-officer witnesses regarding security; emails with RPC; working on supporting documents for officer witnesses" u="1"/>
        <s v="Preparation on application to amend, including witness statement (10 units): reviewing and making amendments to trial skeleton (20 units);  dealing with security calls and emails (20 units); instructions from counsel and client (10 units); carrying out these tasks before leaving the office at 3.15pm to go and visit potential witness again" u="1"/>
        <s v="Considering suggested amendment to Peter Michel's statement" u="1"/>
        <s v="Telephone calls with potential witness (and Michael Gillard)" u="1"/>
        <s v="Working on documents all morning and early afternoon (as per emails)" u="1"/>
        <s v="Reviewing Evening Standard disclosure application and latest correspondence" u="1"/>
        <s v="Attending leading and junior counsel in telephone conference (with LC - as above)" u="1"/>
        <s v="Reviewing Claimant's disclosure list and comparing to the list in the Evening Standard proceedings" u="1"/>
        <s v="Considering email from Nick Pierce and drafting second letter to MPS, including discussing/ revising draft letter with LC" u="1"/>
        <s v="Reviewing and amending submissions regarding the hearing the following day; reviewing submissions from the Defendant and Claimant" u="1"/>
        <s v="Attendance with Michael Gillard to confirm final set of redacted post-publication notes and typed transcript; passing all other copies to him to be destroyed" u="1"/>
        <s v="Preparing PNI forms (x 7) regarding applications to search the register against company names; drafting covering letter to land registry and faxing and sending via DX" u="1"/>
        <s v="Dealing with various emails and working generally on witness evidence and disclosure issues all day; engaged 2 hours dealing with witness evidence and 2 hours dealing with disclosure issues" u="1"/>
        <s v="Viewing the DVD of the CCTV footage from the Central London County Court incident and making chronology" u="1"/>
        <s v="Reviewing letter received from the land registry and enclosures and internal emails to/ from MA regarding Galleons Reach Limited property" u="1"/>
        <s v="Telephone call from Dave Johnson at the MPS regarding bringing unredacted copies of the Crime Report Information System to court this day" u="1"/>
        <s v="Reviewing disclosure in the confidence proceedings to see what was said regarding transferring documents to SOCA and location of documents; tabbing key documents and discussing internally with LC" u="1"/>
        <s v="Working on the file over 2 &amp; 3 October; general preparation for forthcoming applications - as per email traffic over this 2 day period, including incoming and outgoing MPS correspondence and doing initial work into documents and other visual material in Michael Gillard's notes - 2 lever arch files to be covered (20 units recorded; discounted re summarily assessed costs)" u="1"/>
        <s v="Internal meeting with LC" u="1"/>
        <s v="Carrying out research into 2 Green's Court; internal email to LC and GC" u="1"/>
        <s v="Attendances on LC regarding officer witnesses; preparing letters for Mick Ellis; Craig Stratford and Clive Timmons; preparing letter to MPS" u="1"/>
        <s v="Reviewing two third party disclosure applications, the contents of Hughmans' bundle for hearing on 21 May 2012 and the pleadings folders etc and considering contents of the bundle for hearing on 8 October; drafting combined bundle index" u="1"/>
        <s v="Attending Scotland Yard to review several files of Operation Blackjack documents recently discovered; reviewing all documents with Dave Johnson and GC for relevance to the Eady J order; reviewing whether redactions were necessary and obtaining copies of some of the documents while at New Scotland Yard; going through the documents at a rapid pace and dealing with 5 of the 6 boxes" u="1"/>
        <s v="Taxi to meeting with M Gillard" u="1"/>
        <s v="Finalising revised statement for LC to go to counsel" u="1"/>
        <s v="Telephone attendance on Land Registry regarding previous editions of title register" u="1"/>
        <s v="Emails from counsel and LC regarding Flood's statement and discussing the same internally with LC" u="1"/>
        <s v="Reviewing latest documents that had become available and drafting further disclosure list; sending to team for comment" u="1"/>
        <s v="Reviewing indexes of additional MPS disclosure documents; preparing one index of documents requested by counsel; internal email to LC &amp; GC" u="1"/>
        <s v="Carrying out clip search regarding fires/ CPOs in Green's Court and Companies House search; drafting note to LC regarding call to Martin McVitie and outcome of research" u="1"/>
        <s v="Considering email from Nick Pierce regarding consent order" u="1"/>
        <s v="Telephone and email attendances on Tony Thompson regarding his signed witness statement" u="1"/>
        <s v="Updating form HA with disbursements; internal email to GC with breakdown of disbursements" u="1"/>
        <s v="Working with Michael Gillard on amendments to his draft witness statement started the previous day and comments on this" u="1"/>
        <s v="Attending Dave Johnson regarding disclosure; having a long discussion about some useful documents which he had found from the DPS boxes" u="1"/>
        <s v="Perusal of files containing applications, orders and witness statements; drafting index to bundle as requested by counsel; discussing the same internally with GC and making further amendments to index" u="1"/>
        <s v="Attendances on witnesses during trial; various attendances on Billy Allen, Ray Ahearne, David McKelvey post trial, including attendances with LC and counsel; and reviewing which documents to send to Ray Ahearne by email" u="1"/>
        <s v="Reviewing and amending counsel's draft letter to Hughmans regarding disclosure; referring to pleadings/ RFIs to ensure that references were correct; reviewing the Claimant's latest disclosure to ensure correct references and amending some incorrect dates/references in draft letter; working  on letters out (x 2)" u="1"/>
        <s v="(Deliberately blank)" u="1"/>
        <s v="Attendance on LC regarding Snaresbrook Crown Court" u="1"/>
        <s v="Review of various drafts from MPS third party application" u="1"/>
        <s v="Attending court for costs budget hearing (with LC - as above)" u="1"/>
        <s v="Considering email received with draft trial bundle A index and email from LC to counsel regarding the same" u="1"/>
        <s v="Drafting a long email containing bullet points of the outcome of the hearing this day for LC's review to send to client" u="1"/>
        <s v="Various attendances on LC; amending template letter as per LC's suggestions; reviewing junior counsel's template letter and suggested changes and incorporating them into drafts; scanning and saving with a copy of article complained of etc" u="1"/>
        <s v="Photocopying for period to 25 July 2013" u="1"/>
        <s v="Revising and agreeing a list of things to be done with LC" u="1"/>
        <s v="Comparing defences; finalising table and internal discussion with LC" u="1"/>
        <s v="Telephone call with Michael Gillard and providing a mini update after his return to the UK" u="1"/>
        <s v="Drafting attendance note of meeting with Nigel Mawer and research into proceeds of crime legislation for purposes of note" u="1"/>
        <s v="Reviewing files with costs draftsman to agree which ones needed to be sent to for bill preparation; reviewing files to ensure that all interim application bundles were included, but without duplicates, and boxing 11 boxes of files to go to costs draftsman" u="1"/>
        <s v="Attending junior counsel in conference in chambers, together with Michael Gillard, regarding witness statements, witness summaries and issues and timetabling of next steps (The time includes preparation for the conference, a pre- conference meeting with Michael Gillard and return travel)" u="1"/>
        <s v="Photocopying for November 2012" u="1"/>
        <s v="Investigations and searches re witnesses" u="1"/>
        <s v="Finalising skeleton argument (Included in brief fee)" u="1"/>
        <s v="Finalising Cesar Sepulveda's affidavit and attendance on LC regarding the same" u="1"/>
        <s v="Amending the order for alternative service following email from the judge's clerk" u="1"/>
        <s v="Obtaining Michael Gillard's agreement to the draft letter to Hughmans and discussing issues" u="1"/>
        <s v="Telephone call with Central Criminal Court regarding indictment and memorandum of conviction" u="1"/>
        <s v="Working on draft without prejudice letter and emails to Pia Sarma and signing off application" u="1"/>
        <s v="Working on disclosure to the other side and other disclosure issues, including review of new bundle and evidence" u="1"/>
        <s v="Working on application, including amendments to witness statements of LC and Michael Gillard and emails with counsel" u="1"/>
        <s v="Working on the file on Day 6 of the trial; paginating Paul Clark's statement, drafting letter to Hughmans and updating bundle index" u="1"/>
        <s v="Meeting with Mark Lake, solicitor for David McKelvey, explaining the present position in the litigation; going through the amended defence and reply; understanding the new position of officers in their proposed misfeasance in relation to the MPS litigation; suggesting a meeting with DI McKelvey in a social setting near his home so he could get to know LC without formalities or notes or papers etc" u="1"/>
        <s v="Drafting email to junior counsel" u="1"/>
        <s v="Brief on Hearing (£4,000, of which £3,200 claimed)" u="1"/>
        <s v="Internal discussion with MA regarding land registry findings" u="1"/>
        <s v="Locating Jeff Edwards' postal address for service of summons" u="1"/>
        <s v="Internal discussion with LC regarding counsel's suggested witness statement and bundle for CMC"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u="1"/>
      </sharedItems>
    </cacheField>
    <cacheField name="External Party Name" numFmtId="0">
      <sharedItems containsNonDate="0" containsBlank="1" count="40">
        <m/>
        <s v="Lake Jackson" u="1"/>
        <s v="L &amp; J International" u="1"/>
        <s v="Keith Giles" u="1"/>
        <s v="Grosvenor Investigations &amp; Security Services Ltd" u="1"/>
        <s v="Tony Thompson" u="1"/>
        <s v="Andrews Family" u="1"/>
        <s v="First Assist" u="1"/>
        <s v="London Executive" u="1"/>
        <s v="Integrated Risk Control" u="1"/>
        <s v="Martin McVitie" u="1"/>
        <s v="Control Risks" u="1"/>
        <s v="Potential Witness" u="1"/>
        <s v="Central Criminal Court" u="1"/>
        <s v="Westminster City Council" u="1"/>
        <s v="Waterstones" u="1"/>
        <s v="Addison Lee" u="1"/>
        <s v="William Allen" u="1"/>
        <s v="Kenneth White" u="1"/>
        <s v="David McKelvey" u="1"/>
        <s v="Walkers (Jersey)" u="1"/>
        <s v="Companies House" u="1"/>
        <s v="HM Land Registry" u="1"/>
        <s v="Express National Carriers" u="1"/>
        <s v="Hughmans" u="1"/>
        <s v="Tony Bennett" u="1"/>
        <s v="Reynolds Porter Chamberlain" u="1"/>
        <s v="Counsel/Counsel's Clerk" u="1"/>
        <s v="Snaresbrook Crown Court" u="1"/>
        <s v="Amazon" u="1"/>
        <s v="Danny Woollard" u="1"/>
        <s v="GCW-Intelligence" u="1"/>
        <s v="Albert Patrick" u="1"/>
        <s v="Jeff Edwards" u="1"/>
        <s v="Beverley F Nunnery &amp; Co" u="1"/>
        <s v="Metropolitan Police Service" u="1"/>
        <s v="John Mitchell" u="1"/>
        <s v="Court" u="1"/>
        <s v="Costs Draftsmen" u="1"/>
        <s v="(Deliberately blank)" u="1"/>
      </sharedItems>
    </cacheField>
    <cacheField name="Paying Party" numFmtId="0">
      <sharedItems containsNonDate="0" containsString="0" containsBlank="1"/>
    </cacheField>
    <cacheField name="Receiving Party" numFmtId="0">
      <sharedItems containsNonDate="0" containsString="0" containsBlank="1"/>
    </cacheField>
    <cacheField name="LTM" numFmtId="0">
      <sharedItems containsNonDate="0" containsBlank="1" count="15">
        <m/>
        <s v="AH" u="1"/>
        <s v="GM" u="1"/>
        <s v="CC" u="1"/>
        <s v="N/A" u="1"/>
        <s v="GC1" u="1"/>
        <s v="MA" u="1"/>
        <s v="DP" u="1"/>
        <s v="LC1" u="1"/>
        <s v="CA1" u="1"/>
        <s v="MA1" u="1"/>
        <s v="MA2" u="1"/>
        <s v="JL" u="1"/>
        <s v="CL" u="1"/>
        <s v="GC" u="1"/>
      </sharedItems>
    </cacheField>
    <cacheField name="LTM Status" numFmtId="0">
      <sharedItems/>
    </cacheField>
    <cacheField name="LTM Grade" numFmtId="0">
      <sharedItems containsBlank="1" count="8">
        <e v="#N/A"/>
        <m u="1"/>
        <s v="LC" u="1"/>
        <s v="JC" u="1"/>
        <s v="C" u="1"/>
        <s v="A" u="1"/>
        <s v="D" u="1"/>
        <s v="B" u="1"/>
      </sharedItems>
    </cacheField>
    <cacheField name="Estimated (&quot;E&quot;)" numFmtId="0">
      <sharedItems containsNonDate="0" containsString="0" containsBlank="1"/>
    </cacheField>
    <cacheField name="Entry_Alloc%" numFmtId="9">
      <sharedItems containsNonDate="0" containsString="0" containsBlank="1"/>
    </cacheField>
    <cacheField name="Time" numFmtId="43">
      <sharedItems containsNonDate="0" containsString="0" containsBlank="1" containsNumber="1" minValue="9.9999999999999895E-2" maxValue="225" count="69">
        <m/>
        <n v="1.28" u="1"/>
        <n v="4.5" u="1"/>
        <n v="31.6" u="1"/>
        <n v="0.2" u="1"/>
        <n v="0.22500000000000001" u="1"/>
        <n v="0.6" u="1"/>
        <n v="1.6" u="1"/>
        <n v="1.7" u="1"/>
        <n v="1.8" u="1"/>
        <n v="4.8" u="1"/>
        <n v="5" u="1"/>
        <n v="35.200000000000003" u="1"/>
        <n v="0.36" u="1"/>
        <n v="5.5" u="1"/>
        <n v="225" u="1"/>
        <n v="0.7" u="1"/>
        <n v="0.25" u="1"/>
        <n v="1.85" u="1"/>
        <n v="1.9" u="1"/>
        <n v="9.9999999999999895E-2" u="1"/>
        <n v="0.75" u="1"/>
        <n v="2" u="1"/>
        <n v="2.1" u="1"/>
        <n v="6" u="1"/>
        <n v="50" u="1"/>
        <n v="0.1" u="1"/>
        <n v="6.7" u="1"/>
        <n v="0.3" u="1"/>
        <n v="0.8" u="1"/>
        <n v="2.2000000000000002" u="1"/>
        <n v="2.2999999999999998" u="1"/>
        <n v="0.875" u="1"/>
        <n v="0.9" u="1"/>
        <n v="6.6" u="1"/>
        <n v="2.5" u="1"/>
        <n v="2.6" u="1"/>
        <n v="7" u="1"/>
        <n v="2.75" u="1"/>
        <n v="7.5" u="1"/>
        <n v="1.54" u="1"/>
        <n v="2.7" u="1"/>
        <n v="1" u="1"/>
        <n v="3" u="1"/>
        <n v="3.1" u="1"/>
        <n v="8" u="1"/>
        <n v="0.48" u="1"/>
        <n v="0.84" u="1"/>
        <n v="1.125" u="1"/>
        <n v="25" u="1"/>
        <n v="0.15" u="1"/>
        <n v="0.4" u="1"/>
        <n v="1.1000000000000001" u="1"/>
        <n v="1.84" u="1"/>
        <n v="0.45" u="1"/>
        <n v="1.2" u="1"/>
        <n v="1.25" u="1"/>
        <n v="1.3" u="1"/>
        <n v="3.5" u="1"/>
        <n v="10" u="1"/>
        <n v="1.425" u="1"/>
        <n v="9.8000000000000007" u="1"/>
        <n v="0.17499999999999999" u="1"/>
        <n v="0.47499999999999998" u="1"/>
        <n v="1.4" u="1"/>
        <n v="0.5" u="1"/>
        <n v="1.5" u="1"/>
        <n v="4" u="1"/>
        <n v="12" u="1"/>
      </sharedItems>
    </cacheField>
    <cacheField name="LTM Rate" numFmtId="43">
      <sharedItems containsSemiMixedTypes="0" containsString="0" containsNumber="1" containsInteger="1" minValue="0" maxValue="0"/>
    </cacheField>
    <cacheField name="Funding PerCent Allowed" numFmtId="10">
      <sharedItems/>
    </cacheField>
    <cacheField name="PC" numFmtId="43">
      <sharedItems containsMixedTypes="1" containsNumber="1" minValue="0" maxValue="39375" count="354">
        <e v="#N/A"/>
        <n v="0" u="1"/>
        <n v="8.7726005090435866" u="1"/>
        <n v="192.32239577518632" u="1"/>
        <n v="386.75" u="1"/>
        <n v="496.91458265670673" u="1"/>
        <n v="1354.2562338779021" u="1"/>
        <n v="3386.7795268398136" u="1"/>
        <n v="122.07031250000001" u="1"/>
        <n v="1434.375" u="1"/>
        <n v="34" u="1"/>
        <n v="110.5" u="1"/>
        <n v="480.80598943796576" u="1"/>
        <n v="910" u="1"/>
        <n v="10.305192231470471" u="1"/>
        <n v="39.84375" u="1"/>
        <n v="63.416567578279825" u="1"/>
        <n v="64.782280682168022" u="1"/>
        <n v="154.81059721841623" u="1"/>
        <n v="258.8090947432998" u="1"/>
        <n v="13" u="1"/>
        <n v="125" u="1"/>
        <n v="272" u="1"/>
        <n v="432.26247436773747" u="1"/>
        <n v="582.02830300385335" u="1"/>
        <n v="733.125" u="1"/>
        <n v="316.31972989339852" u="1"/>
        <n v="318.75" u="1"/>
        <n v="5938.3757291987358" u="1"/>
        <n v="142.6872770511296" u="1"/>
        <n v="236.18539832040426" u="1"/>
        <n v="13.25105553751218" u="1"/>
        <n v="41.831852358168142" u="1"/>
        <n v="366.2109375" u="1"/>
        <n v="575.13132165177728" u="1"/>
        <n v="1138.7510276162348" u="1"/>
        <n v="23.90625" u="1"/>
        <n v="956.25" u="1"/>
        <n v="20.641412962455497" u="1"/>
        <n v="26.992616950903344" u="1"/>
        <n v="69.7265625" u="1"/>
        <n v="459.00000000000006" u="1"/>
        <n v="9.5625" u="1"/>
        <n v="22.1" u="1"/>
        <n v="31.900617307618582" u="1"/>
        <n v="51.60353240613874" u="1"/>
        <n v="69.015758598213267" u="1"/>
        <n v="175.45201018087172" u="1"/>
        <n v="191.25" u="1"/>
        <n v="237.99999999999997" u="1"/>
        <n v="33.15" u="1"/>
        <n v="36.808404585713745" u="1"/>
        <n v="40" u="1"/>
        <n v="106.63021189336978" u="1"/>
        <n v="215.94093560722675" u="1"/>
        <n v="297.5" u="1"/>
        <n v="366.02870813397124" u="1"/>
        <n v="390.99999999999994" u="1"/>
        <n v="35.859375" u="1"/>
        <n v="50.611156782943766" u="1"/>
        <n v="40.488925426355017" u="1"/>
        <n v="5.1000000000000005" u="1"/>
        <n v="46.010505732142185" u="1"/>
        <n v="286.875" u="1"/>
        <n v="404.88925426355013" u="1"/>
        <n v="1753.125" u="1"/>
        <n v="7480.0000000000009" u="1"/>
        <n v="12.269468195237915" u="1"/>
        <n v="25.5" u="1"/>
        <n v="94.47415932816169" u="1"/>
        <n v="157.25" u="1"/>
        <n v="174.39556084026952" u="1"/>
        <n v="261.4490772385509" u="1"/>
        <n v="323.91140341084014" u="1"/>
        <n v="15" u="1"/>
        <n v="142.79999999999998" u="1"/>
        <n v="148.63258026159335" u="1"/>
        <n v="16.870385594314588" u="1"/>
        <n v="126.52789195735942" u="1"/>
        <n v="204" u="1"/>
        <n v="410.78272166287752" u="1"/>
        <n v="0.60694957260634264" u="1"/>
        <n v="323" u="1"/>
        <n v="326.40000000000003" u="1"/>
        <n v="398.4375" u="1"/>
        <n v="472.06885352387138" u="1"/>
        <n v="1189.0606420927468" u="1"/>
        <n v="6250" u="1"/>
        <n v="9923.7562319497574" u="1"/>
        <n v="16.999999999999982" u="1"/>
        <n v="93.098958333333343" u="1"/>
        <n v="114.4" u="1"/>
        <n v="134.9630847545167" u="1"/>
        <n v="134.96415014761709" u="1"/>
        <n v="177.1390487403032" u="1"/>
        <n v="230.05252866071092" u="1"/>
        <n v="283.42247798448511" u="1"/>
        <n v="364.40032883719516" u="1"/>
        <n v="1012.2231356588753" u="1"/>
        <n v="21.25" u="1"/>
        <n v="52.083333333333336" u="1"/>
        <n v="63.75" u="1"/>
        <n v="64.107465258395436" u="1"/>
        <n v="3187.5" u="1"/>
        <n v="663" u="1"/>
        <n v="759.16735174415646" u="1"/>
        <n v="843.51927971572945" u="1"/>
        <n v="1402.5" u="1"/>
        <n v="75.916735174415649" u="1"/>
        <n v="78.953404581392277" u="1"/>
        <n v="92.757388762585236" u="1"/>
        <n v="170" u="1"/>
        <n v="234.60000000000002" u="1"/>
        <n v="237.81212841854932" u="1"/>
        <n v="510" u="1"/>
        <n v="605.625" u="1"/>
        <n v="248.45729132835336" u="1"/>
        <n v="850" u="1"/>
        <n v="1220.703125" u="1"/>
        <n v="13.496308475451658" u="1"/>
        <n v="61.035156250000007" u="1"/>
        <n v="1360" u="1"/>
        <n v="17" u="1"/>
        <n v="35.090402036174346" u="1"/>
        <n v="31.708283789139912" u="1"/>
        <n v="50" u="1"/>
        <n v="198.9" u="1"/>
        <n v="221.42381092537897" u="1"/>
        <n v="488.28125000000006" u="1"/>
        <n v="488.74999999999994" u="1"/>
        <n v="136" u="1"/>
        <n v="442" u="1"/>
        <n v="27.887901572112096" u="1"/>
        <n v="159.375" u="1"/>
        <n v="1771.3904874030318" u="1"/>
        <n v="52" u="1"/>
        <n v="118.09269916020213" u="1"/>
        <n v="181.27136021872863" u="1"/>
        <n v="274.658203125" u="1"/>
        <n v="65" u="1"/>
        <n v="413.10000000000008" u="1"/>
        <n v="1265.2789195735941" u="1"/>
        <n v="1275" u="1"/>
        <n v="478.125" u="1"/>
        <n v="541.875" u="1"/>
        <n v="944.74159328161704" u="1"/>
        <n v="2.5" u="1"/>
        <n v="10.320706481227749" u="1"/>
        <n v="13.496308475451672" u="1"/>
        <n v="215.15625" u="1"/>
        <n v="1113.4454492247628" u="1"/>
        <n v="11.05" u="1"/>
        <n v="34.507879299106634" u="1"/>
        <n v="85.886277366665396" u="1"/>
        <n v="95.625" u="1"/>
        <n v="118.99999999999999" u="1"/>
        <n v="374.00000000000006" u="1"/>
        <n v="20" u="1"/>
        <n v="39.0625" u="1"/>
        <n v="107.97046780361337" u="1"/>
        <n v="148.75" u="1"/>
        <n v="278.90625" u="1"/>
        <n v="299.06828725892416" u="1"/>
        <n v="1695.4737522286161" u="1"/>
        <n v="5.6875" u="1"/>
        <n v="30.366694069766261" u="1"/>
        <n v="38.25" u="1"/>
        <n v="122.8164071266102" u="1"/>
        <n v="390" u="1"/>
        <n v="1610.3677006249764" u="1"/>
        <n v="20.244462713177509" u="1"/>
        <n v="337.40771188629179" u="1"/>
        <n v="1190" u="1"/>
        <n v="2231.25" u="1"/>
        <n v="48.828125" u="1"/>
        <n v="132.51055537512178" u="1"/>
        <n v="139.43950786056047" u="1"/>
        <n v="143.4375" u="1"/>
        <n v="202.44462713177506" u="1"/>
        <n v="242.93355255813009" u="1"/>
        <n v="306" u="1"/>
        <n v="65.28" u="1"/>
        <n v="130.72453861927545" u="1"/>
        <n v="161.95570170542007" u="1"/>
        <n v="242.25" u="1"/>
        <n v="496.75324675324669" u="1"/>
        <n v="20.1875" u="1"/>
        <n v="35" u="1"/>
        <n v="91.145833333333329" u="1"/>
        <n v="130.20833333333334" u="1"/>
        <n v="184.04202292856874" u="1"/>
        <n v="1619.5570170542005" u="1"/>
        <n v="39375" u="1"/>
        <n v="49.077872780951658" u="1"/>
        <n v="63.263945978679708" u="1"/>
        <n v="102" u="1"/>
        <n v="110.97899326198967" u="1"/>
        <n v="357.5" u="1"/>
        <n v="58.593750000000007" u="1"/>
        <n v="199.21875" u="1"/>
        <n v="594.53032104637339" u="1"/>
        <n v="15.173739315158565" u="1"/>
        <n v="67.48154237725835" u="1"/>
        <n v="95.124851367419737" u="1"/>
        <n v="115.02626433035546" u="1"/>
        <n v="296.91878645993683" u="1"/>
        <n v="506.11156782943766" u="1"/>
        <n v="816" u="1"/>
        <n v="1" u="1"/>
        <n v="12.138991452126852" u="1"/>
        <n v="26.041666666666668" u="1"/>
        <n v="31.875" u="1"/>
        <n v="133.17479191438761" u="1"/>
        <n v="1593.75" u="1"/>
        <n v="57.074910820451834" u="1"/>
        <n v="156.1875" u="1"/>
        <n v="227.05554258701048" u="1"/>
        <n v="331.5" u="1"/>
        <n v="379.58367587207823" u="1"/>
        <n v="539.8523390180668" u="1"/>
        <n v="920.21011464284368" u="1"/>
        <n v="37.958367587207825" u="1"/>
        <n v="85" u="1"/>
        <n v="255" u="1"/>
        <n v="256.42986103358174" u="1"/>
        <n v="1062.5" u="1"/>
        <n v="31259.832130641738" u="1"/>
        <n v="103.05192231470471" u="1"/>
        <n v="124.22864566417668" u="1"/>
        <n v="425" u="1"/>
        <n v="586.5" u="1"/>
        <n v="1391.8068115309536" u="1"/>
        <n v="1666.0000000000002" u="1"/>
        <n v="61.199999999999996" u="1"/>
        <n v="172.26372198765833" u="1"/>
        <n v="208.08561236623066" u="1"/>
        <n v="358.59375" u="1"/>
        <n v="465.62264240308264" u="1"/>
        <n v="680" u="1"/>
        <n v="2040" u="1"/>
        <n v="8.5" u="1"/>
        <n v="17.545201018087173" u="1"/>
        <n v="97.607655502392319" u="1"/>
        <n v="445.89774078478001" u="1"/>
        <n v="4266" u="1"/>
        <n v="15.854141894569956" u="1"/>
        <n v="25" u="1"/>
        <n v="26.317801527130758" u="1"/>
        <n v="99.45" u="1"/>
        <n v="143.55277788428361" u="1"/>
        <n v="414.375" u="1"/>
        <n v="68" u="1"/>
        <n v="221" u="1"/>
        <n v="13.943950786056048" u="1"/>
        <n v="79.6875" u="1"/>
        <n v="286" u="1"/>
        <n v="335.3396388650043" u="1"/>
        <n v="357" u="1"/>
        <n v="26" u="1"/>
        <n v="103.52363789731992" u="1"/>
        <n v="263.17801527130757" u="1"/>
        <n v="632.63945978679703" u="1"/>
        <n v="637.5" u="1"/>
        <n v="1897.9183793603913" u="1"/>
        <n v="16.927083333333336" u="1"/>
        <n v="30.915576694411413" u="1"/>
        <n v="239.0625" u="1"/>
        <n v="26.502111075024359" u="1"/>
        <n v="388.01886866923553" u="1"/>
        <n v="430.19483265502203" u="1"/>
        <n v="1322.6382305942639" u="1"/>
        <n v="5.6666666666666545" u="1"/>
        <n v="18.36" u="1"/>
        <n v="47.8125" u="1"/>
        <n v="187.00000000000003" u="1"/>
        <n v="227.75020552324696" u="1"/>
        <n v="307.04101781652554" u="1"/>
        <n v="1912.5" u="1"/>
        <n v="10" u="1"/>
        <n v="19.53125" u="1"/>
        <n v="41.282825924910995" u="1"/>
        <n v="53.985233901806687" u="1"/>
        <n v="457.78834720570745" u="1"/>
        <n v="515.90713671539129" u="1"/>
        <n v="2390.625" u="1"/>
        <n v="44.2" u="1"/>
        <n v="181.6875" u="1"/>
        <n v="195" u="1"/>
        <n v="317.08283789139909" u="1"/>
        <n v="350.90402036174345" u="1"/>
        <n v="773.86070507308682" u="1"/>
        <n v="20.63628546861565" u="1"/>
        <n v="154.69999999999999" u="1"/>
        <n v="168.7038559431459" u="1"/>
        <n v="249.68170679585592" u="1"/>
        <n v="268.9453125" u="1"/>
        <n v="22.75" u="1"/>
        <n v="39.753166612536539" u="1"/>
        <n v="101.22231356588753" u="1"/>
        <n v="153" u="1"/>
        <n v="283.81942823376306" u="1"/>
        <n v="6000" u="1"/>
        <n v="6.375" u="1"/>
        <n v="61.347340976189578" u="1"/>
        <n v="80.977850852710034" u="1"/>
        <n v="45.572916666666664" u="1"/>
        <n v="92.021011464284371" u="1"/>
        <n v="310.41509493538837" u="1"/>
        <n v="634.765625" u="1"/>
        <n v="24.538936390475829" u="1"/>
        <n v="51" u="1"/>
        <n v="81.599999999999994" u="1"/>
        <n v="178.75" u="1"/>
        <n v="188.94831865632338" u="1"/>
        <n v="223.125" u="1"/>
        <n v="314.5" u="1"/>
        <n v="522.8981544771018" u="1"/>
        <n v="647.82280682168027" u="1"/>
        <n v="18.061236342148561" u="1"/>
        <n v="30" u="1"/>
        <n v="80.75" u="1"/>
        <n v="297.26516052318669" u="1"/>
        <n v="33.740771188629175" u="1"/>
        <n v="47.562425683709868" u="1"/>
        <n v="101.33160116921078" u="1"/>
        <n v="253.05578391471883" u="1"/>
        <n v="408" u="1"/>
        <n v="552.5" u="1"/>
        <n v="5.3125" u="1"/>
        <n v="13.020833333333334" u="1"/>
        <n v="21.243235041221993" u="1"/>
        <n v="234.37500000000003" u="1"/>
        <n v="796.875" u="1"/>
        <n v="2135.625" u="1"/>
        <n v="12500" u="1"/>
        <n v="99.95999999999998" u="1"/>
        <n v="189.79183793603912" u="1"/>
        <n v="269.9261695090334" u="1"/>
        <n v="343.61249999999995" u="1"/>
        <n v="460.10505732142184" u="1"/>
        <n v="42.5" u="1"/>
        <n v="59.45303210463733" u="1"/>
        <n v="127.5" u="1"/>
        <n v="975" u="1"/>
        <n v="212.5" u="1"/>
        <n v="1518.3347034883129" u="1"/>
        <n v="151.8334703488313" u="1"/>
        <n v="179.296875" u="1"/>
        <n v="340" u="1"/>
        <n v="475.62425683709864" u="1"/>
        <n v="490.875" u="1"/>
        <n v="774.05298609208114" u="1"/>
        <n v="1020" u="1"/>
        <n v="1300" u="1"/>
      </sharedItems>
    </cacheField>
    <cacheField name="Disb Total" numFmtId="43">
      <sharedItems containsSemiMixedTypes="0" containsString="0" containsNumber="1" minValue="0" maxValue="70000" count="70">
        <n v="0"/>
        <n v="140.625" u="1"/>
        <n v="24.36" u="1"/>
        <n v="42.24" u="1"/>
        <n v="393.28" u="1"/>
        <n v="2.48" u="1"/>
        <n v="36" u="1"/>
        <n v="1599.16" u="1"/>
        <n v="180" u="1"/>
        <n v="375" u="1"/>
        <n v="40" u="1"/>
        <n v="3000" u="1"/>
        <n v="625" u="1"/>
        <n v="94.2" u="1"/>
        <n v="175" u="1"/>
        <n v="5000" u="1"/>
        <n v="16.329999999999998" u="1"/>
        <n v="1.8280000000000001" u="1"/>
        <n v="9.98" u="1"/>
        <n v="50000" u="1"/>
        <n v="6" u="1"/>
        <n v="7500" u="1"/>
        <n v="14.67" u="1"/>
        <n v="62.5" u="1"/>
        <n v="9.1199999999999992" u="1"/>
        <n v="18" u="1"/>
        <n v="4500" u="1"/>
        <n v="70000" u="1"/>
        <n v="500" u="1"/>
        <n v="14.34" u="1"/>
        <n v="19" u="1"/>
        <n v="4000" u="1"/>
        <n v="77.099999999999994" u="1"/>
        <n v="187.5" u="1"/>
        <n v="1500" u="1"/>
        <n v="312.5" u="1"/>
        <n v="2500" u="1"/>
        <n v="700" u="1"/>
        <n v="20000" u="1"/>
        <n v="1" u="1"/>
        <n v="38.53" u="1"/>
        <n v="3" u="1"/>
        <n v="7.8" u="1"/>
        <n v="3750" u="1"/>
        <n v="26.52" u="1"/>
        <n v="13.95" u="1"/>
        <n v="525" u="1"/>
        <n v="27.79" u="1"/>
        <n v="19.22" u="1"/>
        <n v="19.75" u="1"/>
        <n v="43" u="1"/>
        <n v="200" u="1"/>
        <n v="14.95" u="1"/>
        <n v="45" u="1"/>
        <n v="2000" u="1"/>
        <n v="3741.9" u="1"/>
        <n v="10" u="1"/>
        <n v="3500" u="1"/>
        <n v="750" u="1"/>
        <n v="23.28" u="1"/>
        <n v="80" u="1"/>
        <n v="950" u="1"/>
        <n v="49.33" u="1"/>
        <n v="450" u="1"/>
        <n v="9.14" u="1"/>
        <n v="4" u="1"/>
        <n v="11.6" u="1"/>
        <n v="3603.75" u="1"/>
        <n v="15000" u="1"/>
        <n v="33.6" u="1"/>
      </sharedItems>
    </cacheField>
    <cacheField name="SF%" numFmtId="10">
      <sharedItems/>
    </cacheField>
    <cacheField name="VAT Rate" numFmtId="10">
      <sharedItems/>
    </cacheField>
    <cacheField name="VAT Amount" numFmtId="43">
      <sharedItems/>
    </cacheField>
    <cacheField name="Phase Code" numFmtId="43">
      <sharedItems containsBlank="1" count="13">
        <e v="#N/A"/>
        <m u="1"/>
        <s v="JK00" u="1"/>
        <s v="JM00" u="1"/>
        <s v="JD00" u="1"/>
        <s v="JF00" u="1"/>
        <s v="JH00" u="1"/>
        <s v="JJ00" u="1"/>
        <s v="JL00" u="1"/>
        <s v="JC00" u="1"/>
        <s v="JE00" u="1"/>
        <s v="JG00" u="1"/>
        <s v="JI00" u="1"/>
      </sharedItems>
    </cacheField>
    <cacheField name="Task Code" numFmtId="0">
      <sharedItems containsNonDate="0" containsString="0" containsBlank="1"/>
    </cacheField>
    <cacheField name="Activity Code" numFmtId="0">
      <sharedItems containsNonDate="0" containsString="0" containsBlank="1"/>
    </cacheField>
    <cacheField name="Alt Activity Sort Seq" numFmtId="0">
      <sharedItems/>
    </cacheField>
    <cacheField name="Expense Code" numFmtId="0">
      <sharedItems containsNonDate="0" containsString="0" containsBlank="1"/>
    </cacheField>
    <cacheField name="Base PC" numFmtId="43">
      <sharedItems/>
    </cacheField>
    <cacheField name="VAT on Base PC" numFmtId="43">
      <sharedItems/>
    </cacheField>
    <cacheField name="SF on Base PC" numFmtId="43">
      <sharedItems/>
    </cacheField>
    <cacheField name="VAT on SF on Base PC" numFmtId="43">
      <sharedItems/>
    </cacheField>
    <cacheField name="Total Profit Costs (inc SF and VAT)" numFmtId="43">
      <sharedItems/>
    </cacheField>
    <cacheField name="Counsel's Base Fees" numFmtId="43">
      <sharedItems containsNonDate="0" containsString="0" containsBlank="1"/>
    </cacheField>
    <cacheField name="VAT on Base Counsel Fees" numFmtId="43">
      <sharedItems/>
    </cacheField>
    <cacheField name="Counsel's SF" numFmtId="43">
      <sharedItems/>
    </cacheField>
    <cacheField name="VAT on Counsel's SF" numFmtId="43">
      <sharedItems/>
    </cacheField>
    <cacheField name="Total Counsel Fees (inc SF and VAT)" numFmtId="43">
      <sharedItems/>
    </cacheField>
    <cacheField name="Other Disbs" numFmtId="43">
      <sharedItems containsNonDate="0" containsString="0" containsBlank="1"/>
    </cacheField>
    <cacheField name="VAT On Other Disbs" numFmtId="43">
      <sharedItems containsNonDate="0" containsString="0" containsBlank="1"/>
    </cacheField>
    <cacheField name="Total Other Disbs (inc VAT)" numFmtId="43">
      <sharedItems containsSemiMixedTypes="0" containsString="0" containsNumber="1" containsInteger="1" minValue="0" maxValue="0"/>
    </cacheField>
    <cacheField name="ATE Premium" numFmtId="43">
      <sharedItems containsNonDate="0" containsString="0" containsBlank="1"/>
    </cacheField>
    <cacheField name="Total Base Costs" numFmtId="43">
      <sharedItems/>
    </cacheField>
    <cacheField name="Total VAT" numFmtId="43">
      <sharedItems/>
    </cacheField>
    <cacheField name="Total PC" numFmtId="43">
      <sharedItems/>
    </cacheField>
    <cacheField name="Total Disbs" numFmtId="43">
      <sharedItems/>
    </cacheField>
    <cacheField name="Total Costs" numFmtId="43">
      <sharedItems/>
    </cacheField>
    <cacheField name="Phase Sort No" numFmtId="43">
      <sharedItems containsMixedTypes="1" containsNumber="1" containsInteger="1" minValue="3" maxValue="13" count="12">
        <e v="#N/A"/>
        <n v="13" u="1"/>
        <n v="5" u="1"/>
        <n v="6" u="1"/>
        <n v="7" u="1"/>
        <n v="3" u="1"/>
        <n v="8" u="1"/>
        <n v="9" u="1"/>
        <n v="10" u="1"/>
        <n v="11" u="1"/>
        <n v="4" u="1"/>
        <n v="12" u="1"/>
      </sharedItems>
    </cacheField>
    <cacheField name="Task Sort No" numFmtId="43">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kevin wonnacott" refreshedDate="42215.345336574072" createdVersion="3" refreshedVersion="5" minRefreshableVersion="3" recordCount="47">
  <cacheSource type="worksheet">
    <worksheetSource ref="A3:AZ50" sheet="13. Bill Detail"/>
  </cacheSource>
  <cacheFields count="52">
    <cacheField name="Item No" numFmtId="0">
      <sharedItems containsNonDate="0" containsString="0" containsBlank="1"/>
    </cacheField>
    <cacheField name="Entry_No" numFmtId="0">
      <sharedItems containsNonDate="0" containsString="0" containsBlank="1"/>
    </cacheField>
    <cacheField name="Part ID" numFmtId="0">
      <sharedItems containsNonDate="0" containsBlank="1" count="7">
        <m/>
        <s v="BPCFA" u="1"/>
        <s v="CA" u="1"/>
        <s v="CACFA" u="1"/>
        <s v="BP1" u="1"/>
        <s v="BP2" u="1"/>
        <s v="CACFA - SA" u="1"/>
      </sharedItems>
    </cacheField>
    <cacheField name="Part Name" numFmtId="10">
      <sharedItems count="13">
        <e v="#N/A"/>
        <s v="Costs of Ball &amp; Partners - pre CFA - VAT at 20%" u="1"/>
        <s v="Costs of CA &amp; Associates - Pre CFA - VAT at 20%" u="1"/>
        <s v="Costs of BP &amp; Partners - pre CFA - VAT at 17.5%" u="1"/>
        <s v="Costs of BP &amp; Partners - Funded under CFA dated 8/8/12 - VAT at 20%" u="1"/>
        <s v="Costs of Cooke &amp; Associates - Funded under CFA dated 1/1/13 - costs of interim hearing  dated 17/1/13 summarily assessed" u="1"/>
        <s v="Costs of Ball &amp; Partners - pre CFA - VAT at 17.5%" u="1"/>
        <s v="Costs of Cooke &amp; Associates - Pre CFA - VAT at 20%" u="1"/>
        <s v="Costs of Cooke &amp; Associates - Funded under CFA dated 1/1/13 - VAT at 20%" u="1"/>
        <s v="Costs of Ball &amp; Partners - Funded under CFA dated 8/8/12 - VAT at 20%" u="1"/>
        <s v="Costs of CA &amp; Associates - Funded under CFA dated 1/1/13 - VAT at 20%" u="1"/>
        <s v="Costs of CA &amp; Associates - Funded under CFA dated 1/9/12 - VAT at 20%" u="1"/>
        <s v="Costs of BP &amp; Partners - pre CFA - VAT at 20%" u="1"/>
      </sharedItems>
    </cacheField>
    <cacheField name="Date" numFmtId="14">
      <sharedItems containsNonDate="0" containsString="0" containsBlank="1"/>
    </cacheField>
    <cacheField name="Phase Name" numFmtId="43">
      <sharedItems/>
    </cacheField>
    <cacheField name="Task Name" numFmtId="0">
      <sharedItems/>
    </cacheField>
    <cacheField name="Activity Name" numFmtId="0">
      <sharedItems/>
    </cacheField>
    <cacheField name="Expense Name" numFmtId="0">
      <sharedItems/>
    </cacheField>
    <cacheField name="Pre, Post or Non Budget" numFmtId="0">
      <sharedItems containsNonDate="0" containsString="0" containsBlank="1"/>
    </cacheField>
    <cacheField name="Prec-H Budget Phase" numFmtId="49">
      <sharedItems containsNonDate="0" containsString="0" containsBlank="1"/>
    </cacheField>
    <cacheField name="Description of work" numFmtId="0">
      <sharedItems containsNonDate="0" containsString="0" containsBlank="1"/>
    </cacheField>
    <cacheField name="External Party Name" numFmtId="0">
      <sharedItems containsNonDate="0" containsString="0" containsBlank="1"/>
    </cacheField>
    <cacheField name="Paying Party" numFmtId="0">
      <sharedItems containsNonDate="0" containsString="0" containsBlank="1"/>
    </cacheField>
    <cacheField name="Receiving Party" numFmtId="0">
      <sharedItems containsNonDate="0" containsString="0" containsBlank="1"/>
    </cacheField>
    <cacheField name="LTM" numFmtId="0">
      <sharedItems containsNonDate="0" containsString="0" containsBlank="1"/>
    </cacheField>
    <cacheField name="LTM Status" numFmtId="0">
      <sharedItems/>
    </cacheField>
    <cacheField name="LTM Grade" numFmtId="0">
      <sharedItems/>
    </cacheField>
    <cacheField name="Estimated (&quot;E&quot;)" numFmtId="0">
      <sharedItems containsNonDate="0" containsString="0" containsBlank="1"/>
    </cacheField>
    <cacheField name="Entry_Alloc%" numFmtId="9">
      <sharedItems containsNonDate="0" containsString="0" containsBlank="1"/>
    </cacheField>
    <cacheField name="Time" numFmtId="43">
      <sharedItems containsNonDate="0" containsString="0" containsBlank="1"/>
    </cacheField>
    <cacheField name="LTM Rate" numFmtId="43">
      <sharedItems containsSemiMixedTypes="0" containsString="0" containsNumber="1" containsInteger="1" minValue="0" maxValue="0"/>
    </cacheField>
    <cacheField name="Funding PerCent Allowed" numFmtId="10">
      <sharedItems/>
    </cacheField>
    <cacheField name="PC" numFmtId="43">
      <sharedItems/>
    </cacheField>
    <cacheField name="Disb Total" numFmtId="43">
      <sharedItems containsSemiMixedTypes="0" containsString="0" containsNumber="1" containsInteger="1" minValue="0" maxValue="0"/>
    </cacheField>
    <cacheField name="SF%" numFmtId="10">
      <sharedItems/>
    </cacheField>
    <cacheField name="VAT Rate" numFmtId="10">
      <sharedItems/>
    </cacheField>
    <cacheField name="VAT Amount" numFmtId="43">
      <sharedItems/>
    </cacheField>
    <cacheField name="Phase Code" numFmtId="43">
      <sharedItems/>
    </cacheField>
    <cacheField name="Task Code" numFmtId="0">
      <sharedItems containsNonDate="0" containsString="0" containsBlank="1"/>
    </cacheField>
    <cacheField name="Activity Code" numFmtId="0">
      <sharedItems containsNonDate="0" containsString="0" containsBlank="1"/>
    </cacheField>
    <cacheField name="Alt Activity Sort Seq" numFmtId="0">
      <sharedItems/>
    </cacheField>
    <cacheField name="Expense Code" numFmtId="0">
      <sharedItems containsNonDate="0" containsString="0" containsBlank="1"/>
    </cacheField>
    <cacheField name="Base PC" numFmtId="43">
      <sharedItems/>
    </cacheField>
    <cacheField name="VAT on Base PC" numFmtId="43">
      <sharedItems/>
    </cacheField>
    <cacheField name="SF on Base PC" numFmtId="43">
      <sharedItems/>
    </cacheField>
    <cacheField name="VAT on SF on Base PC" numFmtId="43">
      <sharedItems/>
    </cacheField>
    <cacheField name="Total Profit Costs (inc SF and VAT)" numFmtId="43">
      <sharedItems/>
    </cacheField>
    <cacheField name="Counsel's Base Fees" numFmtId="43">
      <sharedItems containsNonDate="0" containsString="0" containsBlank="1"/>
    </cacheField>
    <cacheField name="VAT on Base Counsel Fees" numFmtId="43">
      <sharedItems/>
    </cacheField>
    <cacheField name="Counsel's SF" numFmtId="43">
      <sharedItems/>
    </cacheField>
    <cacheField name="VAT on Counsel's SF" numFmtId="43">
      <sharedItems/>
    </cacheField>
    <cacheField name="Total Counsel Fees (inc SF and VAT)" numFmtId="43">
      <sharedItems/>
    </cacheField>
    <cacheField name="Other Disbs" numFmtId="43">
      <sharedItems containsNonDate="0" containsString="0" containsBlank="1"/>
    </cacheField>
    <cacheField name="VAT On Other Disbs" numFmtId="43">
      <sharedItems containsNonDate="0" containsString="0" containsBlank="1"/>
    </cacheField>
    <cacheField name="Total Other Disbs (inc VAT)" numFmtId="43">
      <sharedItems containsSemiMixedTypes="0" containsString="0" containsNumber="1" containsInteger="1" minValue="0" maxValue="0"/>
    </cacheField>
    <cacheField name="ATE Premium" numFmtId="43">
      <sharedItems containsNonDate="0" containsString="0" containsBlank="1"/>
    </cacheField>
    <cacheField name="Total Base Costs" numFmtId="43">
      <sharedItems/>
    </cacheField>
    <cacheField name="Total VAT" numFmtId="43">
      <sharedItems/>
    </cacheField>
    <cacheField name="Total PC" numFmtId="43">
      <sharedItems/>
    </cacheField>
    <cacheField name="Total Disbs" numFmtId="43">
      <sharedItems/>
    </cacheField>
    <cacheField name="Total Costs" numFmtId="4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r>
    <x v="0"/>
    <m/>
    <m/>
    <e v="#N/A"/>
    <x v="0"/>
    <x v="0"/>
    <x v="0"/>
    <x v="0"/>
    <x v="0"/>
    <x v="0"/>
    <x v="0"/>
    <x v="0"/>
    <x v="0"/>
    <m/>
    <m/>
    <x v="0"/>
    <e v="#N/A"/>
    <x v="0"/>
    <m/>
    <m/>
    <x v="0"/>
    <n v="0"/>
    <e v="#N/A"/>
    <x v="0"/>
    <x v="0"/>
    <e v="#N/A"/>
    <e v="#N/A"/>
    <e v="#N/A"/>
    <x v="0"/>
    <m/>
    <m/>
    <e v="#N/A"/>
    <m/>
    <e v="#N/A"/>
    <e v="#N/A"/>
    <e v="#N/A"/>
    <e v="#N/A"/>
    <e v="#N/A"/>
    <m/>
    <e v="#N/A"/>
    <e v="#N/A"/>
    <e v="#N/A"/>
    <e v="#N/A"/>
    <m/>
    <m/>
    <n v="0"/>
    <m/>
    <e v="#N/A"/>
    <e v="#N/A"/>
    <e v="#N/A"/>
    <e v="#N/A"/>
    <e v="#N/A"/>
    <x v="0"/>
    <e v="#N/A"/>
  </r>
</pivotCacheRecords>
</file>

<file path=xl/pivotCache/pivotCacheRecords2.xml><?xml version="1.0" encoding="utf-8"?>
<pivotCacheRecords xmlns="http://schemas.openxmlformats.org/spreadsheetml/2006/main" xmlns:r="http://schemas.openxmlformats.org/officeDocument/2006/relationships" count="47">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r>
    <m/>
    <m/>
    <x v="0"/>
    <x v="0"/>
    <m/>
    <e v="#N/A"/>
    <e v="#N/A"/>
    <e v="#N/A"/>
    <s v=""/>
    <m/>
    <m/>
    <m/>
    <m/>
    <m/>
    <m/>
    <m/>
    <e v="#N/A"/>
    <e v="#N/A"/>
    <m/>
    <m/>
    <m/>
    <n v="0"/>
    <e v="#N/A"/>
    <e v="#N/A"/>
    <n v="0"/>
    <e v="#N/A"/>
    <e v="#N/A"/>
    <e v="#N/A"/>
    <e v="#N/A"/>
    <m/>
    <m/>
    <e v="#N/A"/>
    <m/>
    <e v="#N/A"/>
    <e v="#N/A"/>
    <e v="#N/A"/>
    <e v="#N/A"/>
    <e v="#N/A"/>
    <m/>
    <e v="#N/A"/>
    <e v="#N/A"/>
    <e v="#N/A"/>
    <e v="#N/A"/>
    <m/>
    <m/>
    <n v="0"/>
    <m/>
    <e v="#N/A"/>
    <e v="#N/A"/>
    <e v="#N/A"/>
    <e v="#N/A"/>
    <e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1-PhaseSummary" cacheId="6" applyNumberFormats="0" applyBorderFormats="0" applyFontFormats="0" applyPatternFormats="0" applyAlignmentFormats="0" applyWidthHeightFormats="1" dataCaption="Values" updatedVersion="5" minRefreshableVersion="3" showCalcMbrs="0" showDrill="0" itemPrintTitles="1" createdVersion="3" indent="0" compact="0" compactData="0" gridDropZones="1" multipleFieldFilters="0">
  <location ref="A4:G6" firstHeaderRow="1" firstDataRow="2" firstDataCol="3"/>
  <pivotFields count="54">
    <pivotField compact="0" outline="0" showAll="0"/>
    <pivotField compact="0" outline="0" showAll="0" defaultSubtotal="0"/>
    <pivotField compact="0" outline="0" showAll="0" defaultSubtotal="0"/>
    <pivotField compact="0" outline="0" showAll="0" defaultSubtotal="0"/>
    <pivotField compact="0" outline="0" showAll="0"/>
    <pivotField axis="axisRow" compact="0" outline="0" subtotalTop="0" showAll="0" defaultSubtotal="0">
      <items count="13">
        <item m="1" x="4"/>
        <item m="1" x="3"/>
        <item m="1" x="9"/>
        <item m="1" x="8"/>
        <item m="1" x="1"/>
        <item m="1" x="10"/>
        <item m="1" x="7"/>
        <item m="1" x="2"/>
        <item m="1" x="11"/>
        <item m="1" x="5"/>
        <item h="1" x="0"/>
        <item m="1" x="6"/>
        <item m="1" x="12"/>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numFmtId="43" outline="0" showAll="0" defaultSubtotal="0"/>
    <pivotField compact="0" numFmtId="43" outline="0" showAll="0"/>
    <pivotField compact="0" numFmtId="43" outline="0" showAll="0"/>
    <pivotField compact="0" numFmtId="10" outline="0" showAll="0"/>
    <pivotField compact="0" numFmtId="10" outline="0" showAll="0"/>
    <pivotField compact="0" numFmtId="43" outline="0" showAll="0"/>
    <pivotField axis="axisRow" compact="0" outline="0" showAll="0" insertBlankRow="1" defaultSubtotal="0">
      <items count="13">
        <item m="1" x="4"/>
        <item m="1" x="10"/>
        <item m="1" x="5"/>
        <item m="1" x="11"/>
        <item m="1" x="6"/>
        <item m="1" x="12"/>
        <item m="1" x="7"/>
        <item m="1" x="2"/>
        <item m="1" x="8"/>
        <item m="1" x="3"/>
        <item m="1" x="9"/>
        <item m="1" x="1"/>
        <item x="0"/>
      </items>
    </pivotField>
    <pivotField compact="0" outline="0" showAll="0"/>
    <pivotField compact="0" outline="0" showAll="0"/>
    <pivotField compact="0" outline="0" showAll="0"/>
    <pivotField compact="0" outline="0" showAll="0"/>
    <pivotField dataField="1" compact="0" numFmtId="43" outline="0" showAll="0" defaultSubtotal="0"/>
    <pivotField compact="0" numFmtId="43" outline="0" showAll="0" defaultSubtota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outline="0" showAll="0"/>
    <pivotField dataField="1" compact="0" outline="0" showAll="0" defaultSubtotal="0"/>
    <pivotField compact="0" numFmtId="43" outline="0" showAll="0"/>
    <pivotField compact="0" numFmtId="43" outline="0" showAll="0"/>
    <pivotField compact="0" numFmtId="43" outline="0" showAll="0"/>
    <pivotField compact="0" numFmtId="43" outline="0" showAll="0"/>
    <pivotField axis="axisRow" compact="0" outline="0" showAll="0" defaultSubtotal="0">
      <items count="12">
        <item m="1" x="5"/>
        <item m="1" x="10"/>
        <item m="1" x="2"/>
        <item m="1" x="3"/>
        <item m="1" x="4"/>
        <item m="1" x="6"/>
        <item m="1" x="7"/>
        <item m="1" x="8"/>
        <item m="1" x="9"/>
        <item m="1" x="11"/>
        <item m="1" x="1"/>
        <item x="0"/>
      </items>
    </pivotField>
    <pivotField compact="0" outline="0" showAll="0" defaultSubtotal="0"/>
  </pivotFields>
  <rowFields count="3">
    <field x="52"/>
    <field x="28"/>
    <field x="5"/>
  </rowFields>
  <rowItems count="1">
    <i t="grand">
      <x/>
    </i>
  </rowItems>
  <colFields count="1">
    <field x="-2"/>
  </colFields>
  <colItems count="4">
    <i>
      <x/>
    </i>
    <i i="1">
      <x v="1"/>
    </i>
    <i i="2">
      <x v="2"/>
    </i>
    <i i="3">
      <x v="3"/>
    </i>
  </colItems>
  <dataFields count="4">
    <dataField name="Counsel's Fees" fld="38" baseField="0" baseItem="0"/>
    <dataField name=" Other Disbs" fld="43" baseField="5" baseItem="12"/>
    <dataField name=" Base PC" fld="33" baseField="5" baseItem="12"/>
    <dataField name=" Total Base Costs" fld="47" baseField="5" baseItem="12"/>
  </dataFields>
  <formats count="150">
    <format dxfId="19693">
      <pivotArea outline="0" collapsedLevelsAreSubtotals="1" fieldPosition="0"/>
    </format>
    <format dxfId="19692">
      <pivotArea dataOnly="0" labelOnly="1" fieldPosition="0">
        <references count="1">
          <reference field="28" count="0"/>
        </references>
      </pivotArea>
    </format>
    <format dxfId="19691">
      <pivotArea dataOnly="0" labelOnly="1" grandRow="1" outline="0" fieldPosition="0"/>
    </format>
    <format dxfId="19690">
      <pivotArea dataOnly="0" labelOnly="1" grandRow="1" outline="0" fieldPosition="0"/>
    </format>
    <format dxfId="19689">
      <pivotArea dataOnly="0" labelOnly="1" outline="0" fieldPosition="0">
        <references count="1">
          <reference field="28" count="0"/>
        </references>
      </pivotArea>
    </format>
    <format dxfId="19688">
      <pivotArea dataOnly="0" labelOnly="1" grandRow="1" outline="0" offset="IV256" fieldPosition="0"/>
    </format>
    <format dxfId="19687">
      <pivotArea dataOnly="0" labelOnly="1" outline="0" fieldPosition="0">
        <references count="2">
          <reference field="5" count="1">
            <x v="0"/>
          </reference>
          <reference field="28" count="1" selected="0">
            <x v="0"/>
          </reference>
        </references>
      </pivotArea>
    </format>
    <format dxfId="19686">
      <pivotArea dataOnly="0" labelOnly="1" outline="0" fieldPosition="0">
        <references count="2">
          <reference field="5" count="1">
            <x v="6"/>
          </reference>
          <reference field="28" count="1" selected="0">
            <x v="1"/>
          </reference>
        </references>
      </pivotArea>
    </format>
    <format dxfId="19685">
      <pivotArea dataOnly="0" labelOnly="1" outline="0" fieldPosition="0">
        <references count="2">
          <reference field="5" count="1">
            <x v="3"/>
          </reference>
          <reference field="28" count="1" selected="0">
            <x v="2"/>
          </reference>
        </references>
      </pivotArea>
    </format>
    <format dxfId="19684">
      <pivotArea dataOnly="0" labelOnly="1" outline="0" fieldPosition="0">
        <references count="2">
          <reference field="5" count="1">
            <x v="9"/>
          </reference>
          <reference field="28" count="1" selected="0">
            <x v="3"/>
          </reference>
        </references>
      </pivotArea>
    </format>
    <format dxfId="19683">
      <pivotArea dataOnly="0" labelOnly="1" outline="0" fieldPosition="0">
        <references count="2">
          <reference field="5" count="1">
            <x v="4"/>
          </reference>
          <reference field="28" count="1" selected="0">
            <x v="4"/>
          </reference>
        </references>
      </pivotArea>
    </format>
    <format dxfId="19682">
      <pivotArea dataOnly="0" labelOnly="1" outline="0" fieldPosition="0">
        <references count="2">
          <reference field="5" count="1">
            <x v="2"/>
          </reference>
          <reference field="28" count="1" selected="0">
            <x v="5"/>
          </reference>
        </references>
      </pivotArea>
    </format>
    <format dxfId="19681">
      <pivotArea dataOnly="0" labelOnly="1" outline="0" fieldPosition="0">
        <references count="2">
          <reference field="5" count="1">
            <x v="5"/>
          </reference>
          <reference field="28" count="1" selected="0">
            <x v="6"/>
          </reference>
        </references>
      </pivotArea>
    </format>
    <format dxfId="19680">
      <pivotArea dataOnly="0" labelOnly="1" outline="0" fieldPosition="0">
        <references count="2">
          <reference field="5" count="1">
            <x v="8"/>
          </reference>
          <reference field="28" count="1" selected="0">
            <x v="7"/>
          </reference>
        </references>
      </pivotArea>
    </format>
    <format dxfId="19679">
      <pivotArea dataOnly="0" labelOnly="1" outline="0" fieldPosition="0">
        <references count="2">
          <reference field="5" count="1">
            <x v="7"/>
          </reference>
          <reference field="28" count="1" selected="0">
            <x v="8"/>
          </reference>
        </references>
      </pivotArea>
    </format>
    <format dxfId="19678">
      <pivotArea outline="0" collapsedLevelsAreSubtotals="1" fieldPosition="0"/>
    </format>
    <format dxfId="19677">
      <pivotArea outline="0" collapsedLevelsAreSubtotals="1" fieldPosition="0"/>
    </format>
    <format dxfId="19676">
      <pivotArea type="all" dataOnly="0" outline="0" fieldPosition="0"/>
    </format>
    <format dxfId="19675">
      <pivotArea outline="0" collapsedLevelsAreSubtotals="1" fieldPosition="0"/>
    </format>
    <format dxfId="19674">
      <pivotArea dataOnly="0" labelOnly="1" outline="0" fieldPosition="0">
        <references count="1">
          <reference field="28" count="0"/>
        </references>
      </pivotArea>
    </format>
    <format dxfId="19673">
      <pivotArea dataOnly="0" labelOnly="1" grandRow="1" outline="0" fieldPosition="0"/>
    </format>
    <format dxfId="19672">
      <pivotArea dataOnly="0" labelOnly="1" outline="0" fieldPosition="0">
        <references count="2">
          <reference field="5" count="1">
            <x v="0"/>
          </reference>
          <reference field="28" count="1" selected="0">
            <x v="0"/>
          </reference>
        </references>
      </pivotArea>
    </format>
    <format dxfId="19671">
      <pivotArea dataOnly="0" labelOnly="1" outline="0" fieldPosition="0">
        <references count="2">
          <reference field="5" count="1">
            <x v="6"/>
          </reference>
          <reference field="28" count="1" selected="0">
            <x v="1"/>
          </reference>
        </references>
      </pivotArea>
    </format>
    <format dxfId="19670">
      <pivotArea dataOnly="0" labelOnly="1" outline="0" fieldPosition="0">
        <references count="2">
          <reference field="5" count="1">
            <x v="3"/>
          </reference>
          <reference field="28" count="1" selected="0">
            <x v="2"/>
          </reference>
        </references>
      </pivotArea>
    </format>
    <format dxfId="19669">
      <pivotArea dataOnly="0" labelOnly="1" outline="0" fieldPosition="0">
        <references count="2">
          <reference field="5" count="1">
            <x v="9"/>
          </reference>
          <reference field="28" count="1" selected="0">
            <x v="3"/>
          </reference>
        </references>
      </pivotArea>
    </format>
    <format dxfId="19668">
      <pivotArea dataOnly="0" labelOnly="1" outline="0" fieldPosition="0">
        <references count="2">
          <reference field="5" count="1">
            <x v="4"/>
          </reference>
          <reference field="28" count="1" selected="0">
            <x v="4"/>
          </reference>
        </references>
      </pivotArea>
    </format>
    <format dxfId="19667">
      <pivotArea dataOnly="0" labelOnly="1" outline="0" fieldPosition="0">
        <references count="2">
          <reference field="5" count="1">
            <x v="2"/>
          </reference>
          <reference field="28" count="1" selected="0">
            <x v="5"/>
          </reference>
        </references>
      </pivotArea>
    </format>
    <format dxfId="19666">
      <pivotArea dataOnly="0" labelOnly="1" outline="0" fieldPosition="0">
        <references count="2">
          <reference field="5" count="1">
            <x v="5"/>
          </reference>
          <reference field="28" count="1" selected="0">
            <x v="6"/>
          </reference>
        </references>
      </pivotArea>
    </format>
    <format dxfId="19665">
      <pivotArea dataOnly="0" labelOnly="1" outline="0" fieldPosition="0">
        <references count="2">
          <reference field="5" count="1">
            <x v="8"/>
          </reference>
          <reference field="28" count="1" selected="0">
            <x v="7"/>
          </reference>
        </references>
      </pivotArea>
    </format>
    <format dxfId="19664">
      <pivotArea dataOnly="0" labelOnly="1" outline="0" fieldPosition="0">
        <references count="2">
          <reference field="5" count="1">
            <x v="7"/>
          </reference>
          <reference field="28" count="1" selected="0">
            <x v="8"/>
          </reference>
        </references>
      </pivotArea>
    </format>
    <format dxfId="19663">
      <pivotArea type="all" dataOnly="0" outline="0" fieldPosition="0"/>
    </format>
    <format dxfId="19662">
      <pivotArea outline="0" collapsedLevelsAreSubtotals="1" fieldPosition="0"/>
    </format>
    <format dxfId="19661">
      <pivotArea dataOnly="0" labelOnly="1" outline="0" fieldPosition="0">
        <references count="1">
          <reference field="28" count="0"/>
        </references>
      </pivotArea>
    </format>
    <format dxfId="19660">
      <pivotArea dataOnly="0" labelOnly="1" grandRow="1" outline="0" fieldPosition="0"/>
    </format>
    <format dxfId="19659">
      <pivotArea dataOnly="0" labelOnly="1" outline="0" fieldPosition="0">
        <references count="2">
          <reference field="5" count="1">
            <x v="0"/>
          </reference>
          <reference field="28" count="1" selected="0">
            <x v="0"/>
          </reference>
        </references>
      </pivotArea>
    </format>
    <format dxfId="19658">
      <pivotArea dataOnly="0" labelOnly="1" outline="0" fieldPosition="0">
        <references count="2">
          <reference field="5" count="1">
            <x v="6"/>
          </reference>
          <reference field="28" count="1" selected="0">
            <x v="1"/>
          </reference>
        </references>
      </pivotArea>
    </format>
    <format dxfId="19657">
      <pivotArea dataOnly="0" labelOnly="1" outline="0" fieldPosition="0">
        <references count="2">
          <reference field="5" count="1">
            <x v="3"/>
          </reference>
          <reference field="28" count="1" selected="0">
            <x v="2"/>
          </reference>
        </references>
      </pivotArea>
    </format>
    <format dxfId="19656">
      <pivotArea dataOnly="0" labelOnly="1" outline="0" fieldPosition="0">
        <references count="2">
          <reference field="5" count="1">
            <x v="9"/>
          </reference>
          <reference field="28" count="1" selected="0">
            <x v="3"/>
          </reference>
        </references>
      </pivotArea>
    </format>
    <format dxfId="19655">
      <pivotArea dataOnly="0" labelOnly="1" outline="0" fieldPosition="0">
        <references count="2">
          <reference field="5" count="1">
            <x v="4"/>
          </reference>
          <reference field="28" count="1" selected="0">
            <x v="4"/>
          </reference>
        </references>
      </pivotArea>
    </format>
    <format dxfId="19654">
      <pivotArea dataOnly="0" labelOnly="1" outline="0" fieldPosition="0">
        <references count="2">
          <reference field="5" count="1">
            <x v="2"/>
          </reference>
          <reference field="28" count="1" selected="0">
            <x v="5"/>
          </reference>
        </references>
      </pivotArea>
    </format>
    <format dxfId="19653">
      <pivotArea dataOnly="0" labelOnly="1" outline="0" fieldPosition="0">
        <references count="2">
          <reference field="5" count="1">
            <x v="5"/>
          </reference>
          <reference field="28" count="1" selected="0">
            <x v="6"/>
          </reference>
        </references>
      </pivotArea>
    </format>
    <format dxfId="19652">
      <pivotArea dataOnly="0" labelOnly="1" outline="0" fieldPosition="0">
        <references count="2">
          <reference field="5" count="1">
            <x v="8"/>
          </reference>
          <reference field="28" count="1" selected="0">
            <x v="7"/>
          </reference>
        </references>
      </pivotArea>
    </format>
    <format dxfId="19651">
      <pivotArea dataOnly="0" labelOnly="1" outline="0" fieldPosition="0">
        <references count="2">
          <reference field="5" count="1">
            <x v="7"/>
          </reference>
          <reference field="28" count="1" selected="0">
            <x v="8"/>
          </reference>
        </references>
      </pivotArea>
    </format>
    <format dxfId="19650">
      <pivotArea type="all" dataOnly="0" outline="0" fieldPosition="0"/>
    </format>
    <format dxfId="19649">
      <pivotArea outline="0" collapsedLevelsAreSubtotals="1" fieldPosition="0"/>
    </format>
    <format dxfId="19648">
      <pivotArea dataOnly="0" labelOnly="1" outline="0" fieldPosition="0">
        <references count="1">
          <reference field="28" count="0"/>
        </references>
      </pivotArea>
    </format>
    <format dxfId="19647">
      <pivotArea dataOnly="0" labelOnly="1" grandRow="1" outline="0" fieldPosition="0"/>
    </format>
    <format dxfId="19646">
      <pivotArea dataOnly="0" labelOnly="1" outline="0" fieldPosition="0">
        <references count="2">
          <reference field="5" count="1">
            <x v="0"/>
          </reference>
          <reference field="28" count="1" selected="0">
            <x v="0"/>
          </reference>
        </references>
      </pivotArea>
    </format>
    <format dxfId="19645">
      <pivotArea dataOnly="0" labelOnly="1" outline="0" fieldPosition="0">
        <references count="2">
          <reference field="5" count="1">
            <x v="6"/>
          </reference>
          <reference field="28" count="1" selected="0">
            <x v="1"/>
          </reference>
        </references>
      </pivotArea>
    </format>
    <format dxfId="19644">
      <pivotArea dataOnly="0" labelOnly="1" outline="0" fieldPosition="0">
        <references count="2">
          <reference field="5" count="1">
            <x v="3"/>
          </reference>
          <reference field="28" count="1" selected="0">
            <x v="2"/>
          </reference>
        </references>
      </pivotArea>
    </format>
    <format dxfId="19643">
      <pivotArea dataOnly="0" labelOnly="1" outline="0" fieldPosition="0">
        <references count="2">
          <reference field="5" count="1">
            <x v="9"/>
          </reference>
          <reference field="28" count="1" selected="0">
            <x v="3"/>
          </reference>
        </references>
      </pivotArea>
    </format>
    <format dxfId="19642">
      <pivotArea dataOnly="0" labelOnly="1" outline="0" fieldPosition="0">
        <references count="2">
          <reference field="5" count="1">
            <x v="4"/>
          </reference>
          <reference field="28" count="1" selected="0">
            <x v="4"/>
          </reference>
        </references>
      </pivotArea>
    </format>
    <format dxfId="19641">
      <pivotArea dataOnly="0" labelOnly="1" outline="0" fieldPosition="0">
        <references count="2">
          <reference field="5" count="1">
            <x v="2"/>
          </reference>
          <reference field="28" count="1" selected="0">
            <x v="5"/>
          </reference>
        </references>
      </pivotArea>
    </format>
    <format dxfId="19640">
      <pivotArea dataOnly="0" labelOnly="1" outline="0" fieldPosition="0">
        <references count="2">
          <reference field="5" count="1">
            <x v="5"/>
          </reference>
          <reference field="28" count="1" selected="0">
            <x v="6"/>
          </reference>
        </references>
      </pivotArea>
    </format>
    <format dxfId="19639">
      <pivotArea dataOnly="0" labelOnly="1" outline="0" fieldPosition="0">
        <references count="2">
          <reference field="5" count="1">
            <x v="8"/>
          </reference>
          <reference field="28" count="1" selected="0">
            <x v="7"/>
          </reference>
        </references>
      </pivotArea>
    </format>
    <format dxfId="19638">
      <pivotArea dataOnly="0" labelOnly="1" outline="0" fieldPosition="0">
        <references count="2">
          <reference field="5" count="1">
            <x v="7"/>
          </reference>
          <reference field="28" count="1" selected="0">
            <x v="8"/>
          </reference>
        </references>
      </pivotArea>
    </format>
    <format dxfId="19637">
      <pivotArea type="all" dataOnly="0" outline="0" fieldPosition="0"/>
    </format>
    <format dxfId="19636">
      <pivotArea outline="0" collapsedLevelsAreSubtotals="1" fieldPosition="0"/>
    </format>
    <format dxfId="19635">
      <pivotArea dataOnly="0" labelOnly="1" outline="0" fieldPosition="0">
        <references count="1">
          <reference field="28" count="0"/>
        </references>
      </pivotArea>
    </format>
    <format dxfId="19634">
      <pivotArea dataOnly="0" labelOnly="1" grandRow="1" outline="0" fieldPosition="0"/>
    </format>
    <format dxfId="19633">
      <pivotArea dataOnly="0" labelOnly="1" outline="0" fieldPosition="0">
        <references count="2">
          <reference field="5" count="1">
            <x v="0"/>
          </reference>
          <reference field="28" count="1" selected="0">
            <x v="0"/>
          </reference>
        </references>
      </pivotArea>
    </format>
    <format dxfId="19632">
      <pivotArea dataOnly="0" labelOnly="1" outline="0" fieldPosition="0">
        <references count="2">
          <reference field="5" count="1">
            <x v="6"/>
          </reference>
          <reference field="28" count="1" selected="0">
            <x v="1"/>
          </reference>
        </references>
      </pivotArea>
    </format>
    <format dxfId="19631">
      <pivotArea dataOnly="0" labelOnly="1" outline="0" fieldPosition="0">
        <references count="2">
          <reference field="5" count="1">
            <x v="3"/>
          </reference>
          <reference field="28" count="1" selected="0">
            <x v="2"/>
          </reference>
        </references>
      </pivotArea>
    </format>
    <format dxfId="19630">
      <pivotArea dataOnly="0" labelOnly="1" outline="0" fieldPosition="0">
        <references count="2">
          <reference field="5" count="1">
            <x v="9"/>
          </reference>
          <reference field="28" count="1" selected="0">
            <x v="3"/>
          </reference>
        </references>
      </pivotArea>
    </format>
    <format dxfId="19629">
      <pivotArea dataOnly="0" labelOnly="1" outline="0" fieldPosition="0">
        <references count="2">
          <reference field="5" count="1">
            <x v="4"/>
          </reference>
          <reference field="28" count="1" selected="0">
            <x v="4"/>
          </reference>
        </references>
      </pivotArea>
    </format>
    <format dxfId="19628">
      <pivotArea dataOnly="0" labelOnly="1" outline="0" fieldPosition="0">
        <references count="2">
          <reference field="5" count="1">
            <x v="2"/>
          </reference>
          <reference field="28" count="1" selected="0">
            <x v="5"/>
          </reference>
        </references>
      </pivotArea>
    </format>
    <format dxfId="19627">
      <pivotArea dataOnly="0" labelOnly="1" outline="0" fieldPosition="0">
        <references count="2">
          <reference field="5" count="1">
            <x v="5"/>
          </reference>
          <reference field="28" count="1" selected="0">
            <x v="6"/>
          </reference>
        </references>
      </pivotArea>
    </format>
    <format dxfId="19626">
      <pivotArea dataOnly="0" labelOnly="1" outline="0" fieldPosition="0">
        <references count="2">
          <reference field="5" count="1">
            <x v="8"/>
          </reference>
          <reference field="28" count="1" selected="0">
            <x v="7"/>
          </reference>
        </references>
      </pivotArea>
    </format>
    <format dxfId="19625">
      <pivotArea dataOnly="0" labelOnly="1" outline="0" fieldPosition="0">
        <references count="2">
          <reference field="5" count="1">
            <x v="7"/>
          </reference>
          <reference field="28" count="1" selected="0">
            <x v="8"/>
          </reference>
        </references>
      </pivotArea>
    </format>
    <format dxfId="19624">
      <pivotArea type="all" dataOnly="0" outline="0" fieldPosition="0"/>
    </format>
    <format dxfId="19623">
      <pivotArea outline="0" collapsedLevelsAreSubtotals="1" fieldPosition="0"/>
    </format>
    <format dxfId="19622">
      <pivotArea dataOnly="0" labelOnly="1" outline="0" fieldPosition="0">
        <references count="1">
          <reference field="28" count="0"/>
        </references>
      </pivotArea>
    </format>
    <format dxfId="19621">
      <pivotArea dataOnly="0" labelOnly="1" grandRow="1" outline="0" fieldPosition="0"/>
    </format>
    <format dxfId="19620">
      <pivotArea dataOnly="0" labelOnly="1" outline="0" fieldPosition="0">
        <references count="2">
          <reference field="5" count="1">
            <x v="0"/>
          </reference>
          <reference field="28" count="1" selected="0">
            <x v="0"/>
          </reference>
        </references>
      </pivotArea>
    </format>
    <format dxfId="19619">
      <pivotArea dataOnly="0" labelOnly="1" outline="0" fieldPosition="0">
        <references count="2">
          <reference field="5" count="1">
            <x v="6"/>
          </reference>
          <reference field="28" count="1" selected="0">
            <x v="1"/>
          </reference>
        </references>
      </pivotArea>
    </format>
    <format dxfId="19618">
      <pivotArea dataOnly="0" labelOnly="1" outline="0" fieldPosition="0">
        <references count="2">
          <reference field="5" count="1">
            <x v="3"/>
          </reference>
          <reference field="28" count="1" selected="0">
            <x v="2"/>
          </reference>
        </references>
      </pivotArea>
    </format>
    <format dxfId="19617">
      <pivotArea dataOnly="0" labelOnly="1" outline="0" fieldPosition="0">
        <references count="2">
          <reference field="5" count="1">
            <x v="9"/>
          </reference>
          <reference field="28" count="1" selected="0">
            <x v="3"/>
          </reference>
        </references>
      </pivotArea>
    </format>
    <format dxfId="19616">
      <pivotArea dataOnly="0" labelOnly="1" outline="0" fieldPosition="0">
        <references count="2">
          <reference field="5" count="1">
            <x v="4"/>
          </reference>
          <reference field="28" count="1" selected="0">
            <x v="4"/>
          </reference>
        </references>
      </pivotArea>
    </format>
    <format dxfId="19615">
      <pivotArea dataOnly="0" labelOnly="1" outline="0" fieldPosition="0">
        <references count="2">
          <reference field="5" count="1">
            <x v="2"/>
          </reference>
          <reference field="28" count="1" selected="0">
            <x v="5"/>
          </reference>
        </references>
      </pivotArea>
    </format>
    <format dxfId="19614">
      <pivotArea dataOnly="0" labelOnly="1" outline="0" fieldPosition="0">
        <references count="2">
          <reference field="5" count="1">
            <x v="5"/>
          </reference>
          <reference field="28" count="1" selected="0">
            <x v="6"/>
          </reference>
        </references>
      </pivotArea>
    </format>
    <format dxfId="19613">
      <pivotArea dataOnly="0" labelOnly="1" outline="0" fieldPosition="0">
        <references count="2">
          <reference field="5" count="1">
            <x v="8"/>
          </reference>
          <reference field="28" count="1" selected="0">
            <x v="7"/>
          </reference>
        </references>
      </pivotArea>
    </format>
    <format dxfId="19612">
      <pivotArea dataOnly="0" labelOnly="1" outline="0" fieldPosition="0">
        <references count="2">
          <reference field="5" count="1">
            <x v="7"/>
          </reference>
          <reference field="28" count="1" selected="0">
            <x v="8"/>
          </reference>
        </references>
      </pivotArea>
    </format>
    <format dxfId="19611">
      <pivotArea type="all" dataOnly="0" outline="0" fieldPosition="0"/>
    </format>
    <format dxfId="19610">
      <pivotArea outline="0" collapsedLevelsAreSubtotals="1" fieldPosition="0"/>
    </format>
    <format dxfId="19609">
      <pivotArea dataOnly="0" labelOnly="1" outline="0" fieldPosition="0">
        <references count="1">
          <reference field="28" count="0"/>
        </references>
      </pivotArea>
    </format>
    <format dxfId="19608">
      <pivotArea dataOnly="0" labelOnly="1" grandRow="1" outline="0" fieldPosition="0"/>
    </format>
    <format dxfId="19607">
      <pivotArea dataOnly="0" labelOnly="1" outline="0" fieldPosition="0">
        <references count="2">
          <reference field="5" count="1">
            <x v="0"/>
          </reference>
          <reference field="28" count="1" selected="0">
            <x v="0"/>
          </reference>
        </references>
      </pivotArea>
    </format>
    <format dxfId="19606">
      <pivotArea dataOnly="0" labelOnly="1" outline="0" fieldPosition="0">
        <references count="2">
          <reference field="5" count="1">
            <x v="6"/>
          </reference>
          <reference field="28" count="1" selected="0">
            <x v="1"/>
          </reference>
        </references>
      </pivotArea>
    </format>
    <format dxfId="19605">
      <pivotArea dataOnly="0" labelOnly="1" outline="0" fieldPosition="0">
        <references count="2">
          <reference field="5" count="1">
            <x v="3"/>
          </reference>
          <reference field="28" count="1" selected="0">
            <x v="2"/>
          </reference>
        </references>
      </pivotArea>
    </format>
    <format dxfId="19604">
      <pivotArea dataOnly="0" labelOnly="1" outline="0" fieldPosition="0">
        <references count="2">
          <reference field="5" count="1">
            <x v="9"/>
          </reference>
          <reference field="28" count="1" selected="0">
            <x v="3"/>
          </reference>
        </references>
      </pivotArea>
    </format>
    <format dxfId="19603">
      <pivotArea dataOnly="0" labelOnly="1" outline="0" fieldPosition="0">
        <references count="2">
          <reference field="5" count="1">
            <x v="4"/>
          </reference>
          <reference field="28" count="1" selected="0">
            <x v="4"/>
          </reference>
        </references>
      </pivotArea>
    </format>
    <format dxfId="19602">
      <pivotArea dataOnly="0" labelOnly="1" outline="0" fieldPosition="0">
        <references count="2">
          <reference field="5" count="1">
            <x v="2"/>
          </reference>
          <reference field="28" count="1" selected="0">
            <x v="5"/>
          </reference>
        </references>
      </pivotArea>
    </format>
    <format dxfId="19601">
      <pivotArea dataOnly="0" labelOnly="1" outline="0" fieldPosition="0">
        <references count="2">
          <reference field="5" count="1">
            <x v="5"/>
          </reference>
          <reference field="28" count="1" selected="0">
            <x v="6"/>
          </reference>
        </references>
      </pivotArea>
    </format>
    <format dxfId="19600">
      <pivotArea dataOnly="0" labelOnly="1" outline="0" fieldPosition="0">
        <references count="2">
          <reference field="5" count="1">
            <x v="8"/>
          </reference>
          <reference field="28" count="1" selected="0">
            <x v="7"/>
          </reference>
        </references>
      </pivotArea>
    </format>
    <format dxfId="19599">
      <pivotArea dataOnly="0" labelOnly="1" outline="0" fieldPosition="0">
        <references count="2">
          <reference field="5" count="1">
            <x v="7"/>
          </reference>
          <reference field="28" count="1" selected="0">
            <x v="8"/>
          </reference>
        </references>
      </pivotArea>
    </format>
    <format dxfId="19598">
      <pivotArea dataOnly="0" labelOnly="1" outline="0" fieldPosition="0">
        <references count="1">
          <reference field="4294967294" count="4">
            <x v="0"/>
            <x v="1"/>
            <x v="2"/>
            <x v="3"/>
          </reference>
        </references>
      </pivotArea>
    </format>
    <format dxfId="19597">
      <pivotArea type="all" dataOnly="0" outline="0" fieldPosition="0"/>
    </format>
    <format dxfId="19596">
      <pivotArea outline="0" collapsedLevelsAreSubtotals="1" fieldPosition="0"/>
    </format>
    <format dxfId="19595">
      <pivotArea dataOnly="0" labelOnly="1" outline="0" fieldPosition="0">
        <references count="1">
          <reference field="52" count="0"/>
        </references>
      </pivotArea>
    </format>
    <format dxfId="19594">
      <pivotArea dataOnly="0" labelOnly="1" grandRow="1" outline="0" fieldPosition="0"/>
    </format>
    <format dxfId="19593">
      <pivotArea dataOnly="0" labelOnly="1" outline="0" fieldPosition="0">
        <references count="2">
          <reference field="28" count="1">
            <x v="10"/>
          </reference>
          <reference field="52" count="1" selected="0">
            <x v="0"/>
          </reference>
        </references>
      </pivotArea>
    </format>
    <format dxfId="19592">
      <pivotArea dataOnly="0" labelOnly="1" outline="0" fieldPosition="0">
        <references count="2">
          <reference field="28" count="1">
            <x v="0"/>
          </reference>
          <reference field="52" count="1" selected="0">
            <x v="1"/>
          </reference>
        </references>
      </pivotArea>
    </format>
    <format dxfId="19591">
      <pivotArea dataOnly="0" labelOnly="1" outline="0" fieldPosition="0">
        <references count="2">
          <reference field="28" count="1">
            <x v="1"/>
          </reference>
          <reference field="52" count="1" selected="0">
            <x v="2"/>
          </reference>
        </references>
      </pivotArea>
    </format>
    <format dxfId="19590">
      <pivotArea dataOnly="0" labelOnly="1" outline="0" fieldPosition="0">
        <references count="2">
          <reference field="28" count="1">
            <x v="2"/>
          </reference>
          <reference field="52" count="1" selected="0">
            <x v="3"/>
          </reference>
        </references>
      </pivotArea>
    </format>
    <format dxfId="19589">
      <pivotArea dataOnly="0" labelOnly="1" outline="0" fieldPosition="0">
        <references count="2">
          <reference field="28" count="1">
            <x v="3"/>
          </reference>
          <reference field="52" count="1" selected="0">
            <x v="4"/>
          </reference>
        </references>
      </pivotArea>
    </format>
    <format dxfId="19588">
      <pivotArea dataOnly="0" labelOnly="1" outline="0" fieldPosition="0">
        <references count="2">
          <reference field="28" count="1">
            <x v="4"/>
          </reference>
          <reference field="52" count="1" selected="0">
            <x v="5"/>
          </reference>
        </references>
      </pivotArea>
    </format>
    <format dxfId="19587">
      <pivotArea dataOnly="0" labelOnly="1" outline="0" fieldPosition="0">
        <references count="2">
          <reference field="28" count="1">
            <x v="5"/>
          </reference>
          <reference field="52" count="1" selected="0">
            <x v="6"/>
          </reference>
        </references>
      </pivotArea>
    </format>
    <format dxfId="19586">
      <pivotArea dataOnly="0" labelOnly="1" outline="0" fieldPosition="0">
        <references count="2">
          <reference field="28" count="1">
            <x v="6"/>
          </reference>
          <reference field="52" count="1" selected="0">
            <x v="7"/>
          </reference>
        </references>
      </pivotArea>
    </format>
    <format dxfId="19585">
      <pivotArea dataOnly="0" labelOnly="1" outline="0" fieldPosition="0">
        <references count="2">
          <reference field="28" count="1">
            <x v="7"/>
          </reference>
          <reference field="52" count="1" selected="0">
            <x v="8"/>
          </reference>
        </references>
      </pivotArea>
    </format>
    <format dxfId="19584">
      <pivotArea dataOnly="0" labelOnly="1" outline="0" fieldPosition="0">
        <references count="2">
          <reference field="28" count="1">
            <x v="8"/>
          </reference>
          <reference field="52" count="1" selected="0">
            <x v="9"/>
          </reference>
        </references>
      </pivotArea>
    </format>
    <format dxfId="19583">
      <pivotArea dataOnly="0" labelOnly="1" outline="0" fieldPosition="0">
        <references count="2">
          <reference field="28" count="1">
            <x v="9"/>
          </reference>
          <reference field="52" count="1" selected="0">
            <x v="10"/>
          </reference>
        </references>
      </pivotArea>
    </format>
    <format dxfId="19582">
      <pivotArea dataOnly="0" labelOnly="1" outline="0" fieldPosition="0">
        <references count="3">
          <reference field="5" count="1">
            <x v="12"/>
          </reference>
          <reference field="28" count="1" selected="0">
            <x v="10"/>
          </reference>
          <reference field="52" count="1" selected="0">
            <x v="0"/>
          </reference>
        </references>
      </pivotArea>
    </format>
    <format dxfId="19581">
      <pivotArea dataOnly="0" labelOnly="1" outline="0" fieldPosition="0">
        <references count="3">
          <reference field="5" count="1">
            <x v="0"/>
          </reference>
          <reference field="28" count="1" selected="0">
            <x v="0"/>
          </reference>
          <reference field="52" count="1" selected="0">
            <x v="1"/>
          </reference>
        </references>
      </pivotArea>
    </format>
    <format dxfId="19580">
      <pivotArea dataOnly="0" labelOnly="1" outline="0" fieldPosition="0">
        <references count="3">
          <reference field="5" count="1">
            <x v="6"/>
          </reference>
          <reference field="28" count="1" selected="0">
            <x v="1"/>
          </reference>
          <reference field="52" count="1" selected="0">
            <x v="2"/>
          </reference>
        </references>
      </pivotArea>
    </format>
    <format dxfId="19579">
      <pivotArea dataOnly="0" labelOnly="1" outline="0" fieldPosition="0">
        <references count="3">
          <reference field="5" count="1">
            <x v="3"/>
          </reference>
          <reference field="28" count="1" selected="0">
            <x v="2"/>
          </reference>
          <reference field="52" count="1" selected="0">
            <x v="3"/>
          </reference>
        </references>
      </pivotArea>
    </format>
    <format dxfId="19578">
      <pivotArea dataOnly="0" labelOnly="1" outline="0" fieldPosition="0">
        <references count="3">
          <reference field="5" count="1">
            <x v="9"/>
          </reference>
          <reference field="28" count="1" selected="0">
            <x v="3"/>
          </reference>
          <reference field="52" count="1" selected="0">
            <x v="4"/>
          </reference>
        </references>
      </pivotArea>
    </format>
    <format dxfId="19577">
      <pivotArea dataOnly="0" labelOnly="1" outline="0" fieldPosition="0">
        <references count="3">
          <reference field="5" count="1">
            <x v="4"/>
          </reference>
          <reference field="28" count="1" selected="0">
            <x v="4"/>
          </reference>
          <reference field="52" count="1" selected="0">
            <x v="5"/>
          </reference>
        </references>
      </pivotArea>
    </format>
    <format dxfId="19576">
      <pivotArea dataOnly="0" labelOnly="1" outline="0" fieldPosition="0">
        <references count="3">
          <reference field="5" count="1">
            <x v="2"/>
          </reference>
          <reference field="28" count="1" selected="0">
            <x v="5"/>
          </reference>
          <reference field="52" count="1" selected="0">
            <x v="6"/>
          </reference>
        </references>
      </pivotArea>
    </format>
    <format dxfId="19575">
      <pivotArea dataOnly="0" labelOnly="1" outline="0" fieldPosition="0">
        <references count="3">
          <reference field="5" count="1">
            <x v="5"/>
          </reference>
          <reference field="28" count="1" selected="0">
            <x v="6"/>
          </reference>
          <reference field="52" count="1" selected="0">
            <x v="7"/>
          </reference>
        </references>
      </pivotArea>
    </format>
    <format dxfId="19574">
      <pivotArea dataOnly="0" labelOnly="1" outline="0" fieldPosition="0">
        <references count="3">
          <reference field="5" count="1">
            <x v="8"/>
          </reference>
          <reference field="28" count="1" selected="0">
            <x v="7"/>
          </reference>
          <reference field="52" count="1" selected="0">
            <x v="8"/>
          </reference>
        </references>
      </pivotArea>
    </format>
    <format dxfId="19573">
      <pivotArea dataOnly="0" labelOnly="1" outline="0" fieldPosition="0">
        <references count="3">
          <reference field="5" count="1">
            <x v="7"/>
          </reference>
          <reference field="28" count="1" selected="0">
            <x v="8"/>
          </reference>
          <reference field="52" count="1" selected="0">
            <x v="9"/>
          </reference>
        </references>
      </pivotArea>
    </format>
    <format dxfId="19572">
      <pivotArea dataOnly="0" labelOnly="1" outline="0" fieldPosition="0">
        <references count="3">
          <reference field="5" count="1">
            <x v="11"/>
          </reference>
          <reference field="28" count="1" selected="0">
            <x v="9"/>
          </reference>
          <reference field="52" count="1" selected="0">
            <x v="10"/>
          </reference>
        </references>
      </pivotArea>
    </format>
    <format dxfId="19571">
      <pivotArea dataOnly="0" labelOnly="1" outline="0" fieldPosition="0">
        <references count="1">
          <reference field="4294967294" count="4">
            <x v="0"/>
            <x v="1"/>
            <x v="2"/>
            <x v="3"/>
          </reference>
        </references>
      </pivotArea>
    </format>
    <format dxfId="19570">
      <pivotArea type="all" dataOnly="0" outline="0" fieldPosition="0"/>
    </format>
    <format dxfId="19569">
      <pivotArea outline="0" collapsedLevelsAreSubtotals="1" fieldPosition="0"/>
    </format>
    <format dxfId="19568">
      <pivotArea dataOnly="0" labelOnly="1" outline="0" fieldPosition="0">
        <references count="1">
          <reference field="52" count="0"/>
        </references>
      </pivotArea>
    </format>
    <format dxfId="19567">
      <pivotArea dataOnly="0" labelOnly="1" grandRow="1" outline="0" fieldPosition="0"/>
    </format>
    <format dxfId="19566">
      <pivotArea dataOnly="0" labelOnly="1" outline="0" fieldPosition="0">
        <references count="2">
          <reference field="28" count="1">
            <x v="10"/>
          </reference>
          <reference field="52" count="1" selected="0">
            <x v="0"/>
          </reference>
        </references>
      </pivotArea>
    </format>
    <format dxfId="19565">
      <pivotArea dataOnly="0" labelOnly="1" outline="0" fieldPosition="0">
        <references count="2">
          <reference field="28" count="1">
            <x v="0"/>
          </reference>
          <reference field="52" count="1" selected="0">
            <x v="1"/>
          </reference>
        </references>
      </pivotArea>
    </format>
    <format dxfId="19564">
      <pivotArea dataOnly="0" labelOnly="1" outline="0" fieldPosition="0">
        <references count="2">
          <reference field="28" count="1">
            <x v="1"/>
          </reference>
          <reference field="52" count="1" selected="0">
            <x v="2"/>
          </reference>
        </references>
      </pivotArea>
    </format>
    <format dxfId="19563">
      <pivotArea dataOnly="0" labelOnly="1" outline="0" fieldPosition="0">
        <references count="2">
          <reference field="28" count="1">
            <x v="2"/>
          </reference>
          <reference field="52" count="1" selected="0">
            <x v="3"/>
          </reference>
        </references>
      </pivotArea>
    </format>
    <format dxfId="19562">
      <pivotArea dataOnly="0" labelOnly="1" outline="0" fieldPosition="0">
        <references count="2">
          <reference field="28" count="1">
            <x v="3"/>
          </reference>
          <reference field="52" count="1" selected="0">
            <x v="4"/>
          </reference>
        </references>
      </pivotArea>
    </format>
    <format dxfId="19561">
      <pivotArea dataOnly="0" labelOnly="1" outline="0" fieldPosition="0">
        <references count="2">
          <reference field="28" count="1">
            <x v="4"/>
          </reference>
          <reference field="52" count="1" selected="0">
            <x v="5"/>
          </reference>
        </references>
      </pivotArea>
    </format>
    <format dxfId="19560">
      <pivotArea dataOnly="0" labelOnly="1" outline="0" fieldPosition="0">
        <references count="2">
          <reference field="28" count="1">
            <x v="5"/>
          </reference>
          <reference field="52" count="1" selected="0">
            <x v="6"/>
          </reference>
        </references>
      </pivotArea>
    </format>
    <format dxfId="19559">
      <pivotArea dataOnly="0" labelOnly="1" outline="0" fieldPosition="0">
        <references count="2">
          <reference field="28" count="1">
            <x v="6"/>
          </reference>
          <reference field="52" count="1" selected="0">
            <x v="7"/>
          </reference>
        </references>
      </pivotArea>
    </format>
    <format dxfId="19558">
      <pivotArea dataOnly="0" labelOnly="1" outline="0" fieldPosition="0">
        <references count="2">
          <reference field="28" count="1">
            <x v="7"/>
          </reference>
          <reference field="52" count="1" selected="0">
            <x v="8"/>
          </reference>
        </references>
      </pivotArea>
    </format>
    <format dxfId="19557">
      <pivotArea dataOnly="0" labelOnly="1" outline="0" fieldPosition="0">
        <references count="2">
          <reference field="28" count="1">
            <x v="8"/>
          </reference>
          <reference field="52" count="1" selected="0">
            <x v="9"/>
          </reference>
        </references>
      </pivotArea>
    </format>
    <format dxfId="19556">
      <pivotArea dataOnly="0" labelOnly="1" outline="0" fieldPosition="0">
        <references count="2">
          <reference field="28" count="1">
            <x v="9"/>
          </reference>
          <reference field="52" count="1" selected="0">
            <x v="10"/>
          </reference>
        </references>
      </pivotArea>
    </format>
    <format dxfId="19555">
      <pivotArea dataOnly="0" labelOnly="1" outline="0" fieldPosition="0">
        <references count="3">
          <reference field="5" count="1">
            <x v="12"/>
          </reference>
          <reference field="28" count="1" selected="0">
            <x v="10"/>
          </reference>
          <reference field="52" count="1" selected="0">
            <x v="0"/>
          </reference>
        </references>
      </pivotArea>
    </format>
    <format dxfId="19554">
      <pivotArea dataOnly="0" labelOnly="1" outline="0" fieldPosition="0">
        <references count="3">
          <reference field="5" count="1">
            <x v="0"/>
          </reference>
          <reference field="28" count="1" selected="0">
            <x v="0"/>
          </reference>
          <reference field="52" count="1" selected="0">
            <x v="1"/>
          </reference>
        </references>
      </pivotArea>
    </format>
    <format dxfId="19553">
      <pivotArea dataOnly="0" labelOnly="1" outline="0" fieldPosition="0">
        <references count="3">
          <reference field="5" count="1">
            <x v="6"/>
          </reference>
          <reference field="28" count="1" selected="0">
            <x v="1"/>
          </reference>
          <reference field="52" count="1" selected="0">
            <x v="2"/>
          </reference>
        </references>
      </pivotArea>
    </format>
    <format dxfId="19552">
      <pivotArea dataOnly="0" labelOnly="1" outline="0" fieldPosition="0">
        <references count="3">
          <reference field="5" count="1">
            <x v="3"/>
          </reference>
          <reference field="28" count="1" selected="0">
            <x v="2"/>
          </reference>
          <reference field="52" count="1" selected="0">
            <x v="3"/>
          </reference>
        </references>
      </pivotArea>
    </format>
    <format dxfId="19551">
      <pivotArea dataOnly="0" labelOnly="1" outline="0" fieldPosition="0">
        <references count="3">
          <reference field="5" count="1">
            <x v="9"/>
          </reference>
          <reference field="28" count="1" selected="0">
            <x v="3"/>
          </reference>
          <reference field="52" count="1" selected="0">
            <x v="4"/>
          </reference>
        </references>
      </pivotArea>
    </format>
    <format dxfId="19550">
      <pivotArea dataOnly="0" labelOnly="1" outline="0" fieldPosition="0">
        <references count="3">
          <reference field="5" count="1">
            <x v="4"/>
          </reference>
          <reference field="28" count="1" selected="0">
            <x v="4"/>
          </reference>
          <reference field="52" count="1" selected="0">
            <x v="5"/>
          </reference>
        </references>
      </pivotArea>
    </format>
    <format dxfId="19549">
      <pivotArea dataOnly="0" labelOnly="1" outline="0" fieldPosition="0">
        <references count="3">
          <reference field="5" count="1">
            <x v="2"/>
          </reference>
          <reference field="28" count="1" selected="0">
            <x v="5"/>
          </reference>
          <reference field="52" count="1" selected="0">
            <x v="6"/>
          </reference>
        </references>
      </pivotArea>
    </format>
    <format dxfId="19548">
      <pivotArea dataOnly="0" labelOnly="1" outline="0" fieldPosition="0">
        <references count="3">
          <reference field="5" count="1">
            <x v="5"/>
          </reference>
          <reference field="28" count="1" selected="0">
            <x v="6"/>
          </reference>
          <reference field="52" count="1" selected="0">
            <x v="7"/>
          </reference>
        </references>
      </pivotArea>
    </format>
    <format dxfId="19547">
      <pivotArea dataOnly="0" labelOnly="1" outline="0" fieldPosition="0">
        <references count="3">
          <reference field="5" count="1">
            <x v="8"/>
          </reference>
          <reference field="28" count="1" selected="0">
            <x v="7"/>
          </reference>
          <reference field="52" count="1" selected="0">
            <x v="8"/>
          </reference>
        </references>
      </pivotArea>
    </format>
    <format dxfId="19546">
      <pivotArea dataOnly="0" labelOnly="1" outline="0" fieldPosition="0">
        <references count="3">
          <reference field="5" count="1">
            <x v="7"/>
          </reference>
          <reference field="28" count="1" selected="0">
            <x v="8"/>
          </reference>
          <reference field="52" count="1" selected="0">
            <x v="9"/>
          </reference>
        </references>
      </pivotArea>
    </format>
    <format dxfId="19545">
      <pivotArea dataOnly="0" labelOnly="1" outline="0" fieldPosition="0">
        <references count="3">
          <reference field="5" count="1">
            <x v="11"/>
          </reference>
          <reference field="28" count="1" selected="0">
            <x v="9"/>
          </reference>
          <reference field="52" count="1" selected="0">
            <x v="10"/>
          </reference>
        </references>
      </pivotArea>
    </format>
    <format dxfId="19544">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colHeaderCaption="Budget Status">
  <location ref="A6:D8" firstHeaderRow="1" firstDataRow="2" firstDataCol="3"/>
  <pivotFields count="54">
    <pivotField compact="0" outline="0" showAll="0" insertBlankRow="1"/>
    <pivotField compact="0" outline="0" showAll="0"/>
    <pivotField compact="0" outline="0" showAll="0"/>
    <pivotField compact="0" outline="0" showAll="0"/>
    <pivotField compact="0" outline="0" showAll="0" insertBlankRow="1"/>
    <pivotField axis="axisRow" compact="0" outline="0" showAll="0" insertBlankRow="1">
      <items count="14">
        <item m="1" x="4"/>
        <item m="1" x="3"/>
        <item m="1" x="9"/>
        <item m="1" x="8"/>
        <item m="1" x="1"/>
        <item m="1" x="10"/>
        <item m="1" x="7"/>
        <item m="1" x="2"/>
        <item m="1" x="11"/>
        <item m="1" x="5"/>
        <item x="0"/>
        <item m="1" x="6"/>
        <item m="1" x="12"/>
        <item t="default"/>
      </items>
    </pivotField>
    <pivotField compact="0" outline="0" showAll="0" insertBlankRow="1"/>
    <pivotField compact="0" outline="0" showAll="0" insertBlankRow="1"/>
    <pivotField compact="0" outline="0" showAll="0" insertBlankRow="1"/>
    <pivotField name="Budget Status" axis="axisCol" compact="0" outline="0" showAll="0" insertBlankRow="1">
      <items count="5">
        <item m="1" x="2"/>
        <item m="1" x="3"/>
        <item x="0"/>
        <item m="1" x="1"/>
        <item t="default"/>
      </items>
    </pivotField>
    <pivotField axis="axisRow" compact="0" outline="0" showAll="0" insertBlankRow="1" defaultSubtotal="0">
      <items count="23">
        <item m="1" x="7"/>
        <item m="1" x="14"/>
        <item m="1" x="3"/>
        <item m="1" x="10"/>
        <item m="1" x="20"/>
        <item m="1" x="13"/>
        <item m="1" x="19"/>
        <item m="1" x="4"/>
        <item m="1" x="8"/>
        <item m="1" x="21"/>
        <item m="1" x="16"/>
        <item m="1" x="11"/>
        <item h="1" x="0"/>
        <item m="1" x="1"/>
        <item m="1" x="5"/>
        <item m="1" x="22"/>
        <item m="1" x="17"/>
        <item m="1" x="12"/>
        <item m="1" x="6"/>
        <item m="1" x="2"/>
        <item m="1" x="18"/>
        <item m="1" x="15"/>
        <item m="1" x="9"/>
      </items>
    </pivotField>
    <pivotField compact="0" outline="0" showAll="0" insertBlankRow="1"/>
    <pivotField compact="0" outline="0" showAll="0" insertBlankRow="1"/>
    <pivotField compact="0" outline="0" showAll="0"/>
    <pivotField compact="0" outline="0" showAll="0"/>
    <pivotField compact="0" outline="0" showAll="0" insertBlankRow="1"/>
    <pivotField compact="0" outline="0" showAll="0" insertBlankRow="1"/>
    <pivotField compact="0" outline="0" showAll="0" insertBlankRow="1"/>
    <pivotField compact="0" outline="0" showAll="0" insertBlankRow="1"/>
    <pivotField compact="0" outline="0" showAll="0"/>
    <pivotField compact="0" outline="0" showAll="0" insertBlankRow="1"/>
    <pivotField compact="0" outline="0" showAll="0" insertBlankRow="1"/>
    <pivotField compact="0" numFmtId="43" outline="0" showAll="0" insertBlankRow="1"/>
    <pivotField compact="0" numFmtId="43" outline="0" showAll="0" insertBlankRow="1"/>
    <pivotField compact="0" numFmtId="43" outline="0" showAll="0" insertBlankRow="1"/>
    <pivotField compact="0" numFmtId="10" outline="0" showAll="0" insertBlankRow="1"/>
    <pivotField compact="0" numFmtId="10" outline="0" showAll="0" insertBlankRow="1"/>
    <pivotField compact="0" numFmtId="43"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numFmtId="43" outline="0" showAll="0" defaultSubtotal="0"/>
    <pivotField compact="0" numFmtId="43" outline="0" showAll="0" defaultSubtotal="0"/>
    <pivotField compact="0" numFmtId="43" outline="0" showAll="0" insertBlankRow="1"/>
    <pivotField compact="0" numFmtId="43" outline="0" showAll="0" insertBlankRow="1"/>
    <pivotField compact="0" numFmtId="43" outline="0" showAll="0" insertBlankRow="1"/>
    <pivotField compact="0" outline="0" showAll="0" insertBlankRow="1"/>
    <pivotField compact="0" numFmtId="43" outline="0" showAll="0" insertBlankRow="1"/>
    <pivotField compact="0" numFmtId="43" outline="0" showAll="0" insertBlankRow="1"/>
    <pivotField compact="0" numFmtId="43" outline="0" showAll="0" insertBlankRow="1"/>
    <pivotField compact="0" numFmtId="43" outline="0" showAll="0" insertBlankRow="1"/>
    <pivotField compact="0" outline="0" showAll="0" insertBlankRow="1"/>
    <pivotField compact="0" numFmtId="43" outline="0" showAll="0" insertBlankRow="1"/>
    <pivotField compact="0" numFmtId="43" outline="0" showAll="0" insertBlankRow="1"/>
    <pivotField compact="0" outline="0" showAll="0" insertBlankRow="1"/>
    <pivotField dataField="1" compact="0" outline="0" showAll="0" defaultSubtotal="0"/>
    <pivotField compact="0" numFmtId="43" outline="0" showAll="0" insertBlankRow="1"/>
    <pivotField compact="0" numFmtId="43" outline="0" showAll="0" insertBlankRow="1"/>
    <pivotField compact="0" numFmtId="43" outline="0" showAll="0" insertBlankRow="1"/>
    <pivotField compact="0" numFmtId="43" outline="0" showAll="0" insertBlankRow="1"/>
    <pivotField axis="axisRow" compact="0" outline="0" showAll="0" defaultSubtotal="0">
      <items count="12">
        <item m="1" x="5"/>
        <item m="1" x="10"/>
        <item m="1" x="2"/>
        <item m="1" x="3"/>
        <item m="1" x="4"/>
        <item m="1" x="6"/>
        <item m="1" x="7"/>
        <item m="1" x="8"/>
        <item m="1" x="9"/>
        <item m="1" x="11"/>
        <item m="1" x="1"/>
        <item x="0"/>
      </items>
    </pivotField>
    <pivotField compact="0" outline="0" showAll="0" defaultSubtotal="0"/>
  </pivotFields>
  <rowFields count="3">
    <field x="52"/>
    <field x="10"/>
    <field x="5"/>
  </rowFields>
  <colFields count="1">
    <field x="9"/>
  </colFields>
  <dataFields count="1">
    <dataField name=" Total Base Costs" fld="47" baseField="5" baseItem="5"/>
  </dataFields>
  <formats count="140">
    <format dxfId="19528">
      <pivotArea field="9" type="button" dataOnly="0" labelOnly="1" outline="0" axis="axisCol" fieldPosition="0"/>
    </format>
    <format dxfId="19527">
      <pivotArea type="topRight" dataOnly="0" labelOnly="1" outline="0" fieldPosition="0"/>
    </format>
    <format dxfId="19526">
      <pivotArea dataOnly="0" labelOnly="1" fieldPosition="0">
        <references count="1">
          <reference field="9" count="0"/>
        </references>
      </pivotArea>
    </format>
    <format dxfId="19525">
      <pivotArea dataOnly="0" labelOnly="1" grandCol="1" outline="0" fieldPosition="0"/>
    </format>
    <format dxfId="19524">
      <pivotArea type="origin" dataOnly="0" labelOnly="1" outline="0" fieldPosition="0"/>
    </format>
    <format dxfId="19523">
      <pivotArea field="9" type="button" dataOnly="0" labelOnly="1" outline="0" axis="axisCol" fieldPosition="0"/>
    </format>
    <format dxfId="19522">
      <pivotArea type="topRight" dataOnly="0" labelOnly="1" outline="0" fieldPosition="0"/>
    </format>
    <format dxfId="19521">
      <pivotArea field="10" type="button" dataOnly="0" labelOnly="1" outline="0" axis="axisRow" fieldPosition="1"/>
    </format>
    <format dxfId="19520">
      <pivotArea field="5" type="button" dataOnly="0" labelOnly="1" outline="0" axis="axisRow" fieldPosition="2"/>
    </format>
    <format dxfId="19519">
      <pivotArea dataOnly="0" labelOnly="1" outline="0" fieldPosition="0">
        <references count="1">
          <reference field="9" count="0"/>
        </references>
      </pivotArea>
    </format>
    <format dxfId="19518">
      <pivotArea dataOnly="0" labelOnly="1" grandCol="1" outline="0" fieldPosition="0"/>
    </format>
    <format dxfId="19517">
      <pivotArea type="origin" dataOnly="0" labelOnly="1" outline="0" fieldPosition="0"/>
    </format>
    <format dxfId="19516">
      <pivotArea field="9" type="button" dataOnly="0" labelOnly="1" outline="0" axis="axisCol" fieldPosition="0"/>
    </format>
    <format dxfId="19515">
      <pivotArea type="topRight" dataOnly="0" labelOnly="1" outline="0" fieldPosition="0"/>
    </format>
    <format dxfId="19514">
      <pivotArea grandRow="1" outline="0" collapsedLevelsAreSubtotals="1" fieldPosition="0"/>
    </format>
    <format dxfId="19513">
      <pivotArea dataOnly="0" labelOnly="1" grandRow="1" outline="0" fieldPosition="0"/>
    </format>
    <format dxfId="19512">
      <pivotArea grandRow="1" outline="0" collapsedLevelsAreSubtotals="1" fieldPosition="0"/>
    </format>
    <format dxfId="19511">
      <pivotArea dataOnly="0" labelOnly="1" grandRow="1" outline="0" fieldPosition="0"/>
    </format>
    <format dxfId="19510">
      <pivotArea grandRow="1" outline="0" collapsedLevelsAreSubtotals="1" fieldPosition="0"/>
    </format>
    <format dxfId="19509">
      <pivotArea dataOnly="0" labelOnly="1" grandRow="1" outline="0" fieldPosition="0"/>
    </format>
    <format dxfId="19508">
      <pivotArea outline="0" collapsedLevelsAreSubtotals="1" fieldPosition="0"/>
    </format>
    <format dxfId="19507">
      <pivotArea field="9" type="button" dataOnly="0" labelOnly="1" outline="0" axis="axisCol" fieldPosition="0"/>
    </format>
    <format dxfId="19506">
      <pivotArea type="topRight" dataOnly="0" labelOnly="1" outline="0" fieldPosition="0"/>
    </format>
    <format dxfId="19505">
      <pivotArea dataOnly="0" labelOnly="1" outline="0" fieldPosition="0">
        <references count="1">
          <reference field="9" count="0"/>
        </references>
      </pivotArea>
    </format>
    <format dxfId="19504">
      <pivotArea dataOnly="0" labelOnly="1" grandCol="1" outline="0" fieldPosition="0"/>
    </format>
    <format dxfId="19503">
      <pivotArea type="all" dataOnly="0" outline="0" fieldPosition="0"/>
    </format>
    <format dxfId="19502">
      <pivotArea outline="0" collapsedLevelsAreSubtotals="1" fieldPosition="0"/>
    </format>
    <format dxfId="19501">
      <pivotArea dataOnly="0" labelOnly="1" outline="0" fieldPosition="0">
        <references count="1">
          <reference field="10" count="0"/>
        </references>
      </pivotArea>
    </format>
    <format dxfId="19500">
      <pivotArea dataOnly="0" labelOnly="1" grandRow="1" outline="0" fieldPosition="0"/>
    </format>
    <format dxfId="19499">
      <pivotArea dataOnly="0" labelOnly="1" outline="0" fieldPosition="0">
        <references count="2">
          <reference field="5" count="0"/>
          <reference field="10" count="1" selected="0">
            <x v="0"/>
          </reference>
        </references>
      </pivotArea>
    </format>
    <format dxfId="19498">
      <pivotArea dataOnly="0" labelOnly="1" outline="0" fieldPosition="0">
        <references count="1">
          <reference field="9" count="0"/>
        </references>
      </pivotArea>
    </format>
    <format dxfId="19497">
      <pivotArea dataOnly="0" labelOnly="1" grandCol="1" outline="0" fieldPosition="0"/>
    </format>
    <format dxfId="19496">
      <pivotArea type="all" dataOnly="0" outline="0" fieldPosition="0"/>
    </format>
    <format dxfId="19495">
      <pivotArea outline="0" collapsedLevelsAreSubtotals="1" fieldPosition="0"/>
    </format>
    <format dxfId="19494">
      <pivotArea dataOnly="0" labelOnly="1" outline="0" fieldPosition="0">
        <references count="1">
          <reference field="10" count="0"/>
        </references>
      </pivotArea>
    </format>
    <format dxfId="19493">
      <pivotArea dataOnly="0" labelOnly="1" grandRow="1" outline="0" fieldPosition="0"/>
    </format>
    <format dxfId="19492">
      <pivotArea dataOnly="0" labelOnly="1" outline="0" fieldPosition="0">
        <references count="2">
          <reference field="5" count="0"/>
          <reference field="10" count="1" selected="0">
            <x v="0"/>
          </reference>
        </references>
      </pivotArea>
    </format>
    <format dxfId="19491">
      <pivotArea dataOnly="0" labelOnly="1" outline="0" fieldPosition="0">
        <references count="1">
          <reference field="9" count="0"/>
        </references>
      </pivotArea>
    </format>
    <format dxfId="19490">
      <pivotArea dataOnly="0" labelOnly="1" grandCol="1" outline="0" fieldPosition="0"/>
    </format>
    <format dxfId="19489">
      <pivotArea type="all" dataOnly="0" outline="0" fieldPosition="0"/>
    </format>
    <format dxfId="19488">
      <pivotArea outline="0" collapsedLevelsAreSubtotals="1" fieldPosition="0"/>
    </format>
    <format dxfId="19487">
      <pivotArea dataOnly="0" labelOnly="1" outline="0" fieldPosition="0">
        <references count="1">
          <reference field="10" count="0"/>
        </references>
      </pivotArea>
    </format>
    <format dxfId="19486">
      <pivotArea dataOnly="0" labelOnly="1" grandRow="1" outline="0" fieldPosition="0"/>
    </format>
    <format dxfId="19485">
      <pivotArea dataOnly="0" labelOnly="1" outline="0" fieldPosition="0">
        <references count="2">
          <reference field="5" count="0"/>
          <reference field="10" count="1" selected="0">
            <x v="0"/>
          </reference>
        </references>
      </pivotArea>
    </format>
    <format dxfId="19484">
      <pivotArea dataOnly="0" labelOnly="1" outline="0" fieldPosition="0">
        <references count="1">
          <reference field="9" count="0"/>
        </references>
      </pivotArea>
    </format>
    <format dxfId="19483">
      <pivotArea dataOnly="0" labelOnly="1" grandCol="1" outline="0" fieldPosition="0"/>
    </format>
    <format dxfId="19482">
      <pivotArea type="all" dataOnly="0" outline="0" fieldPosition="0"/>
    </format>
    <format dxfId="19481">
      <pivotArea outline="0" collapsedLevelsAreSubtotals="1" fieldPosition="0"/>
    </format>
    <format dxfId="19480">
      <pivotArea dataOnly="0" labelOnly="1" outline="0" fieldPosition="0">
        <references count="1">
          <reference field="10" count="0"/>
        </references>
      </pivotArea>
    </format>
    <format dxfId="19479">
      <pivotArea dataOnly="0" labelOnly="1" grandRow="1" outline="0" fieldPosition="0"/>
    </format>
    <format dxfId="19478">
      <pivotArea dataOnly="0" labelOnly="1" outline="0" fieldPosition="0">
        <references count="2">
          <reference field="5" count="0"/>
          <reference field="10" count="1" selected="0">
            <x v="0"/>
          </reference>
        </references>
      </pivotArea>
    </format>
    <format dxfId="19477">
      <pivotArea dataOnly="0" labelOnly="1" outline="0" fieldPosition="0">
        <references count="1">
          <reference field="9" count="0"/>
        </references>
      </pivotArea>
    </format>
    <format dxfId="19476">
      <pivotArea dataOnly="0" labelOnly="1" grandCol="1" outline="0" fieldPosition="0"/>
    </format>
    <format dxfId="19475">
      <pivotArea collapsedLevelsAreSubtotals="1" fieldPosition="0">
        <references count="2">
          <reference field="9" count="1" selected="0">
            <x v="1"/>
          </reference>
          <reference field="10" count="1">
            <x v="0"/>
          </reference>
        </references>
      </pivotArea>
    </format>
    <format dxfId="19474">
      <pivotArea collapsedLevelsAreSubtotals="1" fieldPosition="0">
        <references count="3">
          <reference field="5" count="1">
            <x v="2"/>
          </reference>
          <reference field="9" count="1" selected="0">
            <x v="1"/>
          </reference>
          <reference field="10" count="1" selected="0">
            <x v="0"/>
          </reference>
        </references>
      </pivotArea>
    </format>
    <format dxfId="19473">
      <pivotArea type="origin" dataOnly="0" labelOnly="1" outline="0" fieldPosition="0"/>
    </format>
    <format dxfId="19472">
      <pivotArea type="origin" dataOnly="0" labelOnly="1" outline="0" fieldPosition="0"/>
    </format>
    <format dxfId="19471">
      <pivotArea field="9" grandRow="1" outline="0" collapsedLevelsAreSubtotals="1" axis="axisCol" fieldPosition="0">
        <references count="1">
          <reference field="9" count="1" selected="0">
            <x v="3"/>
          </reference>
        </references>
      </pivotArea>
    </format>
    <format dxfId="19470">
      <pivotArea dataOnly="0" labelOnly="1" outline="0" fieldPosition="0">
        <references count="1">
          <reference field="9" count="2">
            <x v="0"/>
            <x v="1"/>
          </reference>
        </references>
      </pivotArea>
    </format>
    <format dxfId="19469">
      <pivotArea type="all" dataOnly="0" outline="0" fieldPosition="0"/>
    </format>
    <format dxfId="19468">
      <pivotArea outline="0" collapsedLevelsAreSubtotals="1" fieldPosition="0"/>
    </format>
    <format dxfId="19467">
      <pivotArea dataOnly="0" labelOnly="1" outline="0" fieldPosition="0">
        <references count="1">
          <reference field="52" count="10">
            <x v="0"/>
            <x v="1"/>
            <x v="2"/>
            <x v="3"/>
            <x v="4"/>
            <x v="5"/>
            <x v="6"/>
            <x v="7"/>
            <x v="8"/>
            <x v="9"/>
          </reference>
        </references>
      </pivotArea>
    </format>
    <format dxfId="19466">
      <pivotArea dataOnly="0" labelOnly="1" grandRow="1" outline="0" fieldPosition="0"/>
    </format>
    <format dxfId="19465">
      <pivotArea dataOnly="0" labelOnly="1" outline="0" fieldPosition="0">
        <references count="2">
          <reference field="10" count="1">
            <x v="22"/>
          </reference>
          <reference field="52" count="1" selected="0">
            <x v="0"/>
          </reference>
        </references>
      </pivotArea>
    </format>
    <format dxfId="19464">
      <pivotArea dataOnly="0" labelOnly="1" outline="0" fieldPosition="0">
        <references count="2">
          <reference field="10" count="1">
            <x v="21"/>
          </reference>
          <reference field="52" count="1" selected="0">
            <x v="1"/>
          </reference>
        </references>
      </pivotArea>
    </format>
    <format dxfId="19463">
      <pivotArea dataOnly="0" labelOnly="1" outline="0" fieldPosition="0">
        <references count="2">
          <reference field="10" count="1">
            <x v="3"/>
          </reference>
          <reference field="52" count="1" selected="0">
            <x v="2"/>
          </reference>
        </references>
      </pivotArea>
    </format>
    <format dxfId="19462">
      <pivotArea dataOnly="0" labelOnly="1" outline="0" fieldPosition="0">
        <references count="2">
          <reference field="10" count="1">
            <x v="1"/>
          </reference>
          <reference field="52" count="1" selected="0">
            <x v="3"/>
          </reference>
        </references>
      </pivotArea>
    </format>
    <format dxfId="19461">
      <pivotArea dataOnly="0" labelOnly="1" outline="0" fieldPosition="0">
        <references count="2">
          <reference field="10" count="1">
            <x v="8"/>
          </reference>
          <reference field="52" count="1" selected="0">
            <x v="4"/>
          </reference>
        </references>
      </pivotArea>
    </format>
    <format dxfId="19460">
      <pivotArea dataOnly="0" labelOnly="1" outline="0" fieldPosition="0">
        <references count="2">
          <reference field="10" count="1">
            <x v="2"/>
          </reference>
          <reference field="52" count="1" selected="0">
            <x v="5"/>
          </reference>
        </references>
      </pivotArea>
    </format>
    <format dxfId="19459">
      <pivotArea dataOnly="0" labelOnly="1" outline="0" fieldPosition="0">
        <references count="2">
          <reference field="10" count="1">
            <x v="4"/>
          </reference>
          <reference field="52" count="1" selected="0">
            <x v="6"/>
          </reference>
        </references>
      </pivotArea>
    </format>
    <format dxfId="19458">
      <pivotArea dataOnly="0" labelOnly="1" outline="0" fieldPosition="0">
        <references count="2">
          <reference field="10" count="1">
            <x v="0"/>
          </reference>
          <reference field="52" count="1" selected="0">
            <x v="7"/>
          </reference>
        </references>
      </pivotArea>
    </format>
    <format dxfId="19457">
      <pivotArea dataOnly="0" labelOnly="1" outline="0" fieldPosition="0">
        <references count="2">
          <reference field="10" count="1">
            <x v="6"/>
          </reference>
          <reference field="52" count="1" selected="0">
            <x v="8"/>
          </reference>
        </references>
      </pivotArea>
    </format>
    <format dxfId="19456">
      <pivotArea dataOnly="0" labelOnly="1" outline="0" fieldPosition="0">
        <references count="2">
          <reference field="10" count="1">
            <x v="5"/>
          </reference>
          <reference field="52" count="1" selected="0">
            <x v="9"/>
          </reference>
        </references>
      </pivotArea>
    </format>
    <format dxfId="19455">
      <pivotArea dataOnly="0" labelOnly="1" outline="0" fieldPosition="0">
        <references count="3">
          <reference field="5" count="1">
            <x v="12"/>
          </reference>
          <reference field="10" count="1" selected="0">
            <x v="22"/>
          </reference>
          <reference field="52" count="1" selected="0">
            <x v="0"/>
          </reference>
        </references>
      </pivotArea>
    </format>
    <format dxfId="19454">
      <pivotArea dataOnly="0" labelOnly="1" outline="0" fieldPosition="0">
        <references count="3">
          <reference field="5" count="1">
            <x v="0"/>
          </reference>
          <reference field="10" count="1" selected="0">
            <x v="21"/>
          </reference>
          <reference field="52" count="1" selected="0">
            <x v="1"/>
          </reference>
        </references>
      </pivotArea>
    </format>
    <format dxfId="19453">
      <pivotArea dataOnly="0" labelOnly="1" outline="0" fieldPosition="0">
        <references count="3">
          <reference field="5" count="1">
            <x v="6"/>
          </reference>
          <reference field="10" count="1" selected="0">
            <x v="3"/>
          </reference>
          <reference field="52" count="1" selected="0">
            <x v="2"/>
          </reference>
        </references>
      </pivotArea>
    </format>
    <format dxfId="19452">
      <pivotArea dataOnly="0" labelOnly="1" outline="0" fieldPosition="0">
        <references count="3">
          <reference field="5" count="1">
            <x v="3"/>
          </reference>
          <reference field="10" count="1" selected="0">
            <x v="1"/>
          </reference>
          <reference field="52" count="1" selected="0">
            <x v="3"/>
          </reference>
        </references>
      </pivotArea>
    </format>
    <format dxfId="19451">
      <pivotArea dataOnly="0" labelOnly="1" outline="0" fieldPosition="0">
        <references count="3">
          <reference field="5" count="1">
            <x v="9"/>
          </reference>
          <reference field="10" count="1" selected="0">
            <x v="8"/>
          </reference>
          <reference field="52" count="1" selected="0">
            <x v="4"/>
          </reference>
        </references>
      </pivotArea>
    </format>
    <format dxfId="19450">
      <pivotArea dataOnly="0" labelOnly="1" outline="0" fieldPosition="0">
        <references count="3">
          <reference field="5" count="1">
            <x v="4"/>
          </reference>
          <reference field="10" count="1" selected="0">
            <x v="2"/>
          </reference>
          <reference field="52" count="1" selected="0">
            <x v="5"/>
          </reference>
        </references>
      </pivotArea>
    </format>
    <format dxfId="19449">
      <pivotArea dataOnly="0" labelOnly="1" outline="0" fieldPosition="0">
        <references count="3">
          <reference field="5" count="1">
            <x v="2"/>
          </reference>
          <reference field="10" count="1" selected="0">
            <x v="4"/>
          </reference>
          <reference field="52" count="1" selected="0">
            <x v="6"/>
          </reference>
        </references>
      </pivotArea>
    </format>
    <format dxfId="19448">
      <pivotArea dataOnly="0" labelOnly="1" outline="0" fieldPosition="0">
        <references count="3">
          <reference field="5" count="1">
            <x v="5"/>
          </reference>
          <reference field="10" count="1" selected="0">
            <x v="0"/>
          </reference>
          <reference field="52" count="1" selected="0">
            <x v="7"/>
          </reference>
        </references>
      </pivotArea>
    </format>
    <format dxfId="19447">
      <pivotArea dataOnly="0" labelOnly="1" outline="0" fieldPosition="0">
        <references count="3">
          <reference field="5" count="1">
            <x v="8"/>
          </reference>
          <reference field="10" count="1" selected="0">
            <x v="6"/>
          </reference>
          <reference field="52" count="1" selected="0">
            <x v="8"/>
          </reference>
        </references>
      </pivotArea>
    </format>
    <format dxfId="19446">
      <pivotArea dataOnly="0" labelOnly="1" outline="0" fieldPosition="0">
        <references count="3">
          <reference field="5" count="1">
            <x v="7"/>
          </reference>
          <reference field="10" count="1" selected="0">
            <x v="5"/>
          </reference>
          <reference field="52" count="1" selected="0">
            <x v="9"/>
          </reference>
        </references>
      </pivotArea>
    </format>
    <format dxfId="19445">
      <pivotArea dataOnly="0" labelOnly="1" outline="0" fieldPosition="0">
        <references count="1">
          <reference field="9" count="2">
            <x v="0"/>
            <x v="1"/>
          </reference>
        </references>
      </pivotArea>
    </format>
    <format dxfId="19444">
      <pivotArea outline="0" collapsedLevelsAreSubtotals="1" fieldPosition="0">
        <references count="3">
          <reference field="9" count="1" selected="0">
            <x v="0"/>
          </reference>
          <reference field="10" count="9" selected="0">
            <x v="0"/>
            <x v="1"/>
            <x v="2"/>
            <x v="3"/>
            <x v="4"/>
            <x v="6"/>
            <x v="8"/>
            <x v="21"/>
            <x v="22"/>
          </reference>
          <reference field="52" count="9" selected="0">
            <x v="0"/>
            <x v="1"/>
            <x v="2"/>
            <x v="3"/>
            <x v="4"/>
            <x v="5"/>
            <x v="6"/>
            <x v="7"/>
            <x v="8"/>
          </reference>
        </references>
      </pivotArea>
    </format>
    <format dxfId="19443">
      <pivotArea outline="0" collapsedLevelsAreSubtotals="1" fieldPosition="0">
        <references count="4">
          <reference field="5" count="1" selected="0">
            <x v="7"/>
          </reference>
          <reference field="9" count="1" selected="0">
            <x v="0"/>
          </reference>
          <reference field="10" count="1" selected="0">
            <x v="5"/>
          </reference>
          <reference field="52" count="1" selected="0">
            <x v="9"/>
          </reference>
        </references>
      </pivotArea>
    </format>
    <format dxfId="19442">
      <pivotArea type="topRight" dataOnly="0" labelOnly="1" outline="0" fieldPosition="0"/>
    </format>
    <format dxfId="19441">
      <pivotArea dataOnly="0" labelOnly="1" outline="0" fieldPosition="0">
        <references count="1">
          <reference field="9" count="1">
            <x v="0"/>
          </reference>
        </references>
      </pivotArea>
    </format>
    <format dxfId="19440">
      <pivotArea dataOnly="0" labelOnly="1" outline="0" fieldPosition="0">
        <references count="1">
          <reference field="9" count="1">
            <x v="0"/>
          </reference>
        </references>
      </pivotArea>
    </format>
    <format dxfId="19439">
      <pivotArea dataOnly="0" labelOnly="1" outline="0" fieldPosition="0">
        <references count="1">
          <reference field="9" count="1">
            <x v="1"/>
          </reference>
        </references>
      </pivotArea>
    </format>
    <format dxfId="19438">
      <pivotArea type="all" dataOnly="0" outline="0" fieldPosition="0"/>
    </format>
    <format dxfId="19437">
      <pivotArea outline="0" collapsedLevelsAreSubtotals="1" fieldPosition="0"/>
    </format>
    <format dxfId="19436">
      <pivotArea dataOnly="0" labelOnly="1" outline="0" fieldPosition="0">
        <references count="1">
          <reference field="52" count="10">
            <x v="0"/>
            <x v="1"/>
            <x v="2"/>
            <x v="3"/>
            <x v="4"/>
            <x v="5"/>
            <x v="6"/>
            <x v="7"/>
            <x v="8"/>
            <x v="9"/>
          </reference>
        </references>
      </pivotArea>
    </format>
    <format dxfId="19435">
      <pivotArea dataOnly="0" labelOnly="1" grandRow="1" outline="0" fieldPosition="0"/>
    </format>
    <format dxfId="19434">
      <pivotArea dataOnly="0" labelOnly="1" outline="0" fieldPosition="0">
        <references count="2">
          <reference field="10" count="1">
            <x v="22"/>
          </reference>
          <reference field="52" count="1" selected="0">
            <x v="0"/>
          </reference>
        </references>
      </pivotArea>
    </format>
    <format dxfId="19433">
      <pivotArea dataOnly="0" labelOnly="1" outline="0" fieldPosition="0">
        <references count="2">
          <reference field="10" count="1">
            <x v="21"/>
          </reference>
          <reference field="52" count="1" selected="0">
            <x v="1"/>
          </reference>
        </references>
      </pivotArea>
    </format>
    <format dxfId="19432">
      <pivotArea dataOnly="0" labelOnly="1" outline="0" fieldPosition="0">
        <references count="2">
          <reference field="10" count="1">
            <x v="3"/>
          </reference>
          <reference field="52" count="1" selected="0">
            <x v="2"/>
          </reference>
        </references>
      </pivotArea>
    </format>
    <format dxfId="19431">
      <pivotArea dataOnly="0" labelOnly="1" outline="0" fieldPosition="0">
        <references count="2">
          <reference field="10" count="1">
            <x v="1"/>
          </reference>
          <reference field="52" count="1" selected="0">
            <x v="3"/>
          </reference>
        </references>
      </pivotArea>
    </format>
    <format dxfId="19430">
      <pivotArea dataOnly="0" labelOnly="1" outline="0" fieldPosition="0">
        <references count="2">
          <reference field="10" count="1">
            <x v="8"/>
          </reference>
          <reference field="52" count="1" selected="0">
            <x v="4"/>
          </reference>
        </references>
      </pivotArea>
    </format>
    <format dxfId="19429">
      <pivotArea dataOnly="0" labelOnly="1" outline="0" fieldPosition="0">
        <references count="2">
          <reference field="10" count="1">
            <x v="2"/>
          </reference>
          <reference field="52" count="1" selected="0">
            <x v="5"/>
          </reference>
        </references>
      </pivotArea>
    </format>
    <format dxfId="19428">
      <pivotArea dataOnly="0" labelOnly="1" outline="0" fieldPosition="0">
        <references count="2">
          <reference field="10" count="1">
            <x v="4"/>
          </reference>
          <reference field="52" count="1" selected="0">
            <x v="6"/>
          </reference>
        </references>
      </pivotArea>
    </format>
    <format dxfId="19427">
      <pivotArea dataOnly="0" labelOnly="1" outline="0" fieldPosition="0">
        <references count="2">
          <reference field="10" count="1">
            <x v="0"/>
          </reference>
          <reference field="52" count="1" selected="0">
            <x v="7"/>
          </reference>
        </references>
      </pivotArea>
    </format>
    <format dxfId="19426">
      <pivotArea dataOnly="0" labelOnly="1" outline="0" fieldPosition="0">
        <references count="2">
          <reference field="10" count="1">
            <x v="6"/>
          </reference>
          <reference field="52" count="1" selected="0">
            <x v="8"/>
          </reference>
        </references>
      </pivotArea>
    </format>
    <format dxfId="19425">
      <pivotArea dataOnly="0" labelOnly="1" outline="0" fieldPosition="0">
        <references count="2">
          <reference field="10" count="1">
            <x v="5"/>
          </reference>
          <reference field="52" count="1" selected="0">
            <x v="9"/>
          </reference>
        </references>
      </pivotArea>
    </format>
    <format dxfId="19424">
      <pivotArea dataOnly="0" labelOnly="1" outline="0" fieldPosition="0">
        <references count="3">
          <reference field="5" count="1">
            <x v="12"/>
          </reference>
          <reference field="10" count="1" selected="0">
            <x v="22"/>
          </reference>
          <reference field="52" count="1" selected="0">
            <x v="0"/>
          </reference>
        </references>
      </pivotArea>
    </format>
    <format dxfId="19423">
      <pivotArea dataOnly="0" labelOnly="1" outline="0" fieldPosition="0">
        <references count="3">
          <reference field="5" count="1">
            <x v="0"/>
          </reference>
          <reference field="10" count="1" selected="0">
            <x v="21"/>
          </reference>
          <reference field="52" count="1" selected="0">
            <x v="1"/>
          </reference>
        </references>
      </pivotArea>
    </format>
    <format dxfId="19422">
      <pivotArea dataOnly="0" labelOnly="1" outline="0" fieldPosition="0">
        <references count="3">
          <reference field="5" count="1">
            <x v="6"/>
          </reference>
          <reference field="10" count="1" selected="0">
            <x v="3"/>
          </reference>
          <reference field="52" count="1" selected="0">
            <x v="2"/>
          </reference>
        </references>
      </pivotArea>
    </format>
    <format dxfId="19421">
      <pivotArea dataOnly="0" labelOnly="1" outline="0" fieldPosition="0">
        <references count="3">
          <reference field="5" count="1">
            <x v="3"/>
          </reference>
          <reference field="10" count="1" selected="0">
            <x v="1"/>
          </reference>
          <reference field="52" count="1" selected="0">
            <x v="3"/>
          </reference>
        </references>
      </pivotArea>
    </format>
    <format dxfId="19420">
      <pivotArea dataOnly="0" labelOnly="1" outline="0" fieldPosition="0">
        <references count="3">
          <reference field="5" count="1">
            <x v="9"/>
          </reference>
          <reference field="10" count="1" selected="0">
            <x v="8"/>
          </reference>
          <reference field="52" count="1" selected="0">
            <x v="4"/>
          </reference>
        </references>
      </pivotArea>
    </format>
    <format dxfId="19419">
      <pivotArea dataOnly="0" labelOnly="1" outline="0" fieldPosition="0">
        <references count="3">
          <reference field="5" count="1">
            <x v="4"/>
          </reference>
          <reference field="10" count="1" selected="0">
            <x v="2"/>
          </reference>
          <reference field="52" count="1" selected="0">
            <x v="5"/>
          </reference>
        </references>
      </pivotArea>
    </format>
    <format dxfId="19418">
      <pivotArea dataOnly="0" labelOnly="1" outline="0" fieldPosition="0">
        <references count="3">
          <reference field="5" count="1">
            <x v="2"/>
          </reference>
          <reference field="10" count="1" selected="0">
            <x v="4"/>
          </reference>
          <reference field="52" count="1" selected="0">
            <x v="6"/>
          </reference>
        </references>
      </pivotArea>
    </format>
    <format dxfId="19417">
      <pivotArea dataOnly="0" labelOnly="1" outline="0" fieldPosition="0">
        <references count="3">
          <reference field="5" count="1">
            <x v="5"/>
          </reference>
          <reference field="10" count="1" selected="0">
            <x v="0"/>
          </reference>
          <reference field="52" count="1" selected="0">
            <x v="7"/>
          </reference>
        </references>
      </pivotArea>
    </format>
    <format dxfId="19416">
      <pivotArea dataOnly="0" labelOnly="1" outline="0" fieldPosition="0">
        <references count="3">
          <reference field="5" count="1">
            <x v="8"/>
          </reference>
          <reference field="10" count="1" selected="0">
            <x v="6"/>
          </reference>
          <reference field="52" count="1" selected="0">
            <x v="8"/>
          </reference>
        </references>
      </pivotArea>
    </format>
    <format dxfId="19415">
      <pivotArea dataOnly="0" labelOnly="1" outline="0" fieldPosition="0">
        <references count="3">
          <reference field="5" count="1">
            <x v="7"/>
          </reference>
          <reference field="10" count="1" selected="0">
            <x v="5"/>
          </reference>
          <reference field="52" count="1" selected="0">
            <x v="9"/>
          </reference>
        </references>
      </pivotArea>
    </format>
    <format dxfId="19414">
      <pivotArea dataOnly="0" labelOnly="1" outline="0" fieldPosition="0">
        <references count="1">
          <reference field="9" count="2">
            <x v="0"/>
            <x v="1"/>
          </reference>
        </references>
      </pivotArea>
    </format>
    <format dxfId="19413">
      <pivotArea type="all" dataOnly="0" outline="0" fieldPosition="0"/>
    </format>
    <format dxfId="19412">
      <pivotArea outline="0" collapsedLevelsAreSubtotals="1" fieldPosition="0"/>
    </format>
    <format dxfId="19411">
      <pivotArea dataOnly="0" labelOnly="1" outline="0" fieldPosition="0">
        <references count="1">
          <reference field="52" count="10">
            <x v="0"/>
            <x v="1"/>
            <x v="2"/>
            <x v="3"/>
            <x v="4"/>
            <x v="5"/>
            <x v="6"/>
            <x v="7"/>
            <x v="8"/>
            <x v="9"/>
          </reference>
        </references>
      </pivotArea>
    </format>
    <format dxfId="19410">
      <pivotArea dataOnly="0" labelOnly="1" grandRow="1" outline="0" fieldPosition="0"/>
    </format>
    <format dxfId="19409">
      <pivotArea dataOnly="0" labelOnly="1" outline="0" fieldPosition="0">
        <references count="2">
          <reference field="10" count="1">
            <x v="22"/>
          </reference>
          <reference field="52" count="1" selected="0">
            <x v="0"/>
          </reference>
        </references>
      </pivotArea>
    </format>
    <format dxfId="19408">
      <pivotArea dataOnly="0" labelOnly="1" outline="0" fieldPosition="0">
        <references count="2">
          <reference field="10" count="1">
            <x v="21"/>
          </reference>
          <reference field="52" count="1" selected="0">
            <x v="1"/>
          </reference>
        </references>
      </pivotArea>
    </format>
    <format dxfId="19407">
      <pivotArea dataOnly="0" labelOnly="1" outline="0" fieldPosition="0">
        <references count="2">
          <reference field="10" count="1">
            <x v="3"/>
          </reference>
          <reference field="52" count="1" selected="0">
            <x v="2"/>
          </reference>
        </references>
      </pivotArea>
    </format>
    <format dxfId="19406">
      <pivotArea dataOnly="0" labelOnly="1" outline="0" fieldPosition="0">
        <references count="2">
          <reference field="10" count="1">
            <x v="1"/>
          </reference>
          <reference field="52" count="1" selected="0">
            <x v="3"/>
          </reference>
        </references>
      </pivotArea>
    </format>
    <format dxfId="19405">
      <pivotArea dataOnly="0" labelOnly="1" outline="0" fieldPosition="0">
        <references count="2">
          <reference field="10" count="1">
            <x v="8"/>
          </reference>
          <reference field="52" count="1" selected="0">
            <x v="4"/>
          </reference>
        </references>
      </pivotArea>
    </format>
    <format dxfId="19404">
      <pivotArea dataOnly="0" labelOnly="1" outline="0" fieldPosition="0">
        <references count="2">
          <reference field="10" count="1">
            <x v="2"/>
          </reference>
          <reference field="52" count="1" selected="0">
            <x v="5"/>
          </reference>
        </references>
      </pivotArea>
    </format>
    <format dxfId="19403">
      <pivotArea dataOnly="0" labelOnly="1" outline="0" fieldPosition="0">
        <references count="2">
          <reference field="10" count="1">
            <x v="4"/>
          </reference>
          <reference field="52" count="1" selected="0">
            <x v="6"/>
          </reference>
        </references>
      </pivotArea>
    </format>
    <format dxfId="19402">
      <pivotArea dataOnly="0" labelOnly="1" outline="0" fieldPosition="0">
        <references count="2">
          <reference field="10" count="1">
            <x v="0"/>
          </reference>
          <reference field="52" count="1" selected="0">
            <x v="7"/>
          </reference>
        </references>
      </pivotArea>
    </format>
    <format dxfId="19401">
      <pivotArea dataOnly="0" labelOnly="1" outline="0" fieldPosition="0">
        <references count="2">
          <reference field="10" count="1">
            <x v="6"/>
          </reference>
          <reference field="52" count="1" selected="0">
            <x v="8"/>
          </reference>
        </references>
      </pivotArea>
    </format>
    <format dxfId="19400">
      <pivotArea dataOnly="0" labelOnly="1" outline="0" fieldPosition="0">
        <references count="2">
          <reference field="10" count="1">
            <x v="5"/>
          </reference>
          <reference field="52" count="1" selected="0">
            <x v="9"/>
          </reference>
        </references>
      </pivotArea>
    </format>
    <format dxfId="19399">
      <pivotArea dataOnly="0" labelOnly="1" outline="0" fieldPosition="0">
        <references count="3">
          <reference field="5" count="1">
            <x v="12"/>
          </reference>
          <reference field="10" count="1" selected="0">
            <x v="22"/>
          </reference>
          <reference field="52" count="1" selected="0">
            <x v="0"/>
          </reference>
        </references>
      </pivotArea>
    </format>
    <format dxfId="19398">
      <pivotArea dataOnly="0" labelOnly="1" outline="0" fieldPosition="0">
        <references count="3">
          <reference field="5" count="1">
            <x v="0"/>
          </reference>
          <reference field="10" count="1" selected="0">
            <x v="21"/>
          </reference>
          <reference field="52" count="1" selected="0">
            <x v="1"/>
          </reference>
        </references>
      </pivotArea>
    </format>
    <format dxfId="19397">
      <pivotArea dataOnly="0" labelOnly="1" outline="0" fieldPosition="0">
        <references count="3">
          <reference field="5" count="1">
            <x v="6"/>
          </reference>
          <reference field="10" count="1" selected="0">
            <x v="3"/>
          </reference>
          <reference field="52" count="1" selected="0">
            <x v="2"/>
          </reference>
        </references>
      </pivotArea>
    </format>
    <format dxfId="19396">
      <pivotArea dataOnly="0" labelOnly="1" outline="0" fieldPosition="0">
        <references count="3">
          <reference field="5" count="1">
            <x v="3"/>
          </reference>
          <reference field="10" count="1" selected="0">
            <x v="1"/>
          </reference>
          <reference field="52" count="1" selected="0">
            <x v="3"/>
          </reference>
        </references>
      </pivotArea>
    </format>
    <format dxfId="19395">
      <pivotArea dataOnly="0" labelOnly="1" outline="0" fieldPosition="0">
        <references count="3">
          <reference field="5" count="1">
            <x v="9"/>
          </reference>
          <reference field="10" count="1" selected="0">
            <x v="8"/>
          </reference>
          <reference field="52" count="1" selected="0">
            <x v="4"/>
          </reference>
        </references>
      </pivotArea>
    </format>
    <format dxfId="19394">
      <pivotArea dataOnly="0" labelOnly="1" outline="0" fieldPosition="0">
        <references count="3">
          <reference field="5" count="1">
            <x v="4"/>
          </reference>
          <reference field="10" count="1" selected="0">
            <x v="2"/>
          </reference>
          <reference field="52" count="1" selected="0">
            <x v="5"/>
          </reference>
        </references>
      </pivotArea>
    </format>
    <format dxfId="19393">
      <pivotArea dataOnly="0" labelOnly="1" outline="0" fieldPosition="0">
        <references count="3">
          <reference field="5" count="1">
            <x v="2"/>
          </reference>
          <reference field="10" count="1" selected="0">
            <x v="4"/>
          </reference>
          <reference field="52" count="1" selected="0">
            <x v="6"/>
          </reference>
        </references>
      </pivotArea>
    </format>
    <format dxfId="19392">
      <pivotArea dataOnly="0" labelOnly="1" outline="0" fieldPosition="0">
        <references count="3">
          <reference field="5" count="1">
            <x v="5"/>
          </reference>
          <reference field="10" count="1" selected="0">
            <x v="0"/>
          </reference>
          <reference field="52" count="1" selected="0">
            <x v="7"/>
          </reference>
        </references>
      </pivotArea>
    </format>
    <format dxfId="19391">
      <pivotArea dataOnly="0" labelOnly="1" outline="0" fieldPosition="0">
        <references count="3">
          <reference field="5" count="1">
            <x v="8"/>
          </reference>
          <reference field="10" count="1" selected="0">
            <x v="6"/>
          </reference>
          <reference field="52" count="1" selected="0">
            <x v="8"/>
          </reference>
        </references>
      </pivotArea>
    </format>
    <format dxfId="19390">
      <pivotArea dataOnly="0" labelOnly="1" outline="0" fieldPosition="0">
        <references count="3">
          <reference field="5" count="1">
            <x v="7"/>
          </reference>
          <reference field="10" count="1" selected="0">
            <x v="5"/>
          </reference>
          <reference field="52" count="1" selected="0">
            <x v="9"/>
          </reference>
        </references>
      </pivotArea>
    </format>
    <format dxfId="19389">
      <pivotArea dataOnly="0" labelOnly="1" outline="0" fieldPosition="0">
        <references count="1">
          <reference field="9" count="2">
            <x v="0"/>
            <x v="1"/>
          </reference>
        </references>
      </pivotArea>
    </format>
  </formats>
  <pivotTableStyleInfo name="Practico" showRowHeaders="1" showColHeaders="1" showRowStripes="0" showColStripes="0" showLastColumn="1"/>
</pivotTableDefinition>
</file>

<file path=xl/pivotTables/pivotTable3.xml><?xml version="1.0" encoding="utf-8"?>
<pivotTableDefinition xmlns="http://schemas.openxmlformats.org/spreadsheetml/2006/main" name="PivotTable1" cacheId="6" applyNumberFormats="0" applyBorderFormats="0" applyFontFormats="0" applyPatternFormats="0" applyAlignmentFormats="0" applyWidthHeightFormats="1" dataCaption="Values" missingCaption=" " updatedVersion="5" minRefreshableVersion="3" showCalcMbrs="0" useAutoFormatting="1" itemPrintTitles="1" createdVersion="3" indent="0" compact="0" compactData="0" gridDropZones="1">
  <location ref="A3:L7" firstHeaderRow="1" firstDataRow="2" firstDataCol="7"/>
  <pivotFields count="54">
    <pivotField compact="0" outline="0" showAll="0"/>
    <pivotField compact="0" outline="0" showAll="0" defaultSubtotal="0"/>
    <pivotField compact="0" outline="0" showAll="0" defaultSubtotal="0"/>
    <pivotField compact="0" outline="0" showAll="0" defaultSubtotal="0"/>
    <pivotField compact="0" outline="0" showAll="0"/>
    <pivotField axis="axisRow" compact="0" outline="0" showAll="0">
      <items count="14">
        <item m="1" x="4"/>
        <item m="1" x="3"/>
        <item m="1" x="9"/>
        <item m="1" x="8"/>
        <item m="1" x="1"/>
        <item m="1" x="10"/>
        <item m="1" x="7"/>
        <item m="1" x="2"/>
        <item m="1" x="11"/>
        <item m="1" x="5"/>
        <item x="0"/>
        <item m="1" x="6"/>
        <item m="1" x="12"/>
        <item t="default"/>
      </items>
    </pivotField>
    <pivotField axis="axisRow" compact="0" outline="0" showAll="0" defaultSubtotal="0">
      <items count="29">
        <item m="1" x="10"/>
        <item m="1" x="28"/>
        <item m="1" x="13"/>
        <item m="1" x="20"/>
        <item m="1" x="23"/>
        <item m="1" x="2"/>
        <item m="1" x="21"/>
        <item m="1" x="24"/>
        <item m="1" x="6"/>
        <item m="1" x="3"/>
        <item m="1" x="9"/>
        <item m="1" x="18"/>
        <item m="1" x="26"/>
        <item m="1" x="16"/>
        <item m="1" x="22"/>
        <item m="1" x="27"/>
        <item m="1" x="17"/>
        <item m="1" x="1"/>
        <item m="1" x="12"/>
        <item m="1" x="15"/>
        <item m="1" x="7"/>
        <item m="1" x="11"/>
        <item x="0"/>
        <item m="1" x="14"/>
        <item m="1" x="5"/>
        <item m="1" x="4"/>
        <item m="1" x="25"/>
        <item m="1" x="8"/>
        <item m="1" x="19"/>
      </items>
    </pivotField>
    <pivotField axis="axisRow" compact="0" outline="0" showAll="0" defaultSubtotal="0">
      <items count="15">
        <item m="1" x="11"/>
        <item m="1" x="4"/>
        <item m="1" x="13"/>
        <item m="1" x="8"/>
        <item m="1" x="6"/>
        <item m="1" x="10"/>
        <item m="1" x="14"/>
        <item m="1" x="2"/>
        <item m="1" x="7"/>
        <item m="1" x="1"/>
        <item m="1" x="12"/>
        <item m="1" x="9"/>
        <item m="1" x="3"/>
        <item m="1" x="5"/>
        <item x="0"/>
      </items>
    </pivotField>
    <pivotField axis="axisRow" compact="0" outline="0" showAll="0" defaultSubtotal="0">
      <items count="15">
        <item m="1" x="13"/>
        <item m="1" x="9"/>
        <item m="1" x="7"/>
        <item m="1" x="5"/>
        <item m="1" x="14"/>
        <item m="1" x="6"/>
        <item m="1" x="1"/>
        <item m="1" x="2"/>
        <item m="1" x="10"/>
        <item m="1" x="12"/>
        <item m="1" x="3"/>
        <item m="1" x="8"/>
        <item m="1" x="11"/>
        <item m="1" x="4"/>
        <item x="0"/>
      </items>
    </pivotField>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axis="axisRow" compact="0" outline="0" showAll="0">
      <items count="16">
        <item m="1" x="1"/>
        <item m="1" x="9"/>
        <item m="1" x="3"/>
        <item m="1" x="13"/>
        <item m="1" x="7"/>
        <item m="1" x="14"/>
        <item m="1" x="5"/>
        <item m="1" x="2"/>
        <item m="1" x="12"/>
        <item m="1" x="8"/>
        <item m="1" x="6"/>
        <item m="1" x="10"/>
        <item m="1" x="11"/>
        <item m="1" x="4"/>
        <item x="0"/>
        <item t="default"/>
      </items>
    </pivotField>
    <pivotField compact="0" outline="0" showAll="0"/>
    <pivotField axis="axisRow" compact="0" outline="0" showAll="0" defaultSubtotal="0">
      <items count="8">
        <item m="1" x="5"/>
        <item m="1" x="7"/>
        <item m="1" x="4"/>
        <item m="1" x="6"/>
        <item m="1" x="3"/>
        <item m="1" x="2"/>
        <item x="0"/>
        <item m="1" x="1"/>
      </items>
    </pivotField>
    <pivotField compact="0" outline="0" showAll="0"/>
    <pivotField compact="0" outline="0" showAll="0" defaultSubtotal="0"/>
    <pivotField dataField="1" compact="0" outline="0" showAll="0"/>
    <pivotField compact="0" outline="0" showAll="0"/>
    <pivotField compact="0" numFmtId="43" outline="0" showAll="0" defaultSubtotal="0"/>
    <pivotField dataField="1" compact="0" numFmtId="43" outline="0" showAll="0"/>
    <pivotField compact="0" numFmtId="43" outline="0" showAll="0"/>
    <pivotField compact="0" numFmtId="10" outline="0" showAll="0"/>
    <pivotField compact="0" numFmtId="10" outline="0" showAll="0"/>
    <pivotField compact="0" numFmtId="43" outline="0" showAll="0"/>
    <pivotField compact="0" outline="0" showAll="0"/>
    <pivotField compact="0" outline="0" showAll="0"/>
    <pivotField compact="0" outline="0" showAll="0"/>
    <pivotField compact="0" outline="0" showAll="0"/>
    <pivotField compact="0" outline="0" showAll="0"/>
    <pivotField name="Base PC2" compact="0" numFmtId="43" outline="0" showAll="0" defaultSubtotal="0"/>
    <pivotField compact="0" numFmtId="43" outline="0" showAll="0" defaultSubtota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outline="0" showAll="0"/>
    <pivotField dataField="1" compact="0" outline="0" showAll="0" defaultSubtotal="0"/>
    <pivotField compact="0" numFmtId="43" outline="0" showAll="0"/>
    <pivotField compact="0" numFmtId="43" outline="0" showAll="0"/>
    <pivotField compact="0" numFmtId="43" outline="0" showAll="0"/>
    <pivotField compact="0" numFmtId="43" outline="0" showAll="0"/>
    <pivotField axis="axisRow" compact="0" outline="0" showAll="0" defaultSubtotal="0">
      <items count="12">
        <item m="1" x="5"/>
        <item m="1" x="10"/>
        <item m="1" x="2"/>
        <item m="1" x="3"/>
        <item m="1" x="4"/>
        <item m="1" x="6"/>
        <item m="1" x="7"/>
        <item m="1" x="8"/>
        <item m="1" x="9"/>
        <item m="1" x="11"/>
        <item m="1" x="1"/>
        <item x="0"/>
      </items>
    </pivotField>
    <pivotField compact="0" outline="0" showAll="0" defaultSubtotal="0"/>
  </pivotFields>
  <rowFields count="7">
    <field x="52"/>
    <field x="5"/>
    <field x="6"/>
    <field x="7"/>
    <field x="8"/>
    <field x="17"/>
    <field x="15"/>
  </rowFields>
  <rowItems count="3">
    <i>
      <x v="11"/>
      <x v="10"/>
      <x v="22"/>
      <x v="14"/>
      <x v="14"/>
      <x v="6"/>
      <x v="14"/>
    </i>
    <i t="default" r="1">
      <x v="10"/>
    </i>
    <i t="grand">
      <x/>
    </i>
  </rowItems>
  <colFields count="1">
    <field x="-2"/>
  </colFields>
  <colItems count="5">
    <i>
      <x/>
    </i>
    <i i="1">
      <x v="1"/>
    </i>
    <i i="2">
      <x v="2"/>
    </i>
    <i i="3">
      <x v="3"/>
    </i>
    <i i="4">
      <x v="4"/>
    </i>
  </colItems>
  <dataFields count="5">
    <dataField name="Time " fld="20" baseField="15" baseItem="5"/>
    <dataField name="Base PC" fld="23" baseField="15" baseItem="5" numFmtId="4"/>
    <dataField name="Csl Base Fees" fld="38" baseField="0" baseItem="0"/>
    <dataField name=" Other Disbs" fld="43" baseField="15" baseItem="5"/>
    <dataField name=" Total Base Costs" fld="47" baseField="15" baseItem="9"/>
  </dataFields>
  <formats count="463">
    <format dxfId="19388">
      <pivotArea field="-2" type="button" dataOnly="0" labelOnly="1" outline="0" axis="axisCol" fieldPosition="0"/>
    </format>
    <format dxfId="19387">
      <pivotArea type="topRight" dataOnly="0" labelOnly="1" outline="0" fieldPosition="0"/>
    </format>
    <format dxfId="19386">
      <pivotArea dataOnly="0" labelOnly="1" outline="0" fieldPosition="0">
        <references count="1">
          <reference field="4294967294" count="3">
            <x v="0"/>
            <x v="1"/>
            <x v="2"/>
          </reference>
        </references>
      </pivotArea>
    </format>
    <format dxfId="19385">
      <pivotArea outline="0" collapsedLevelsAreSubtotals="1" fieldPosition="0">
        <references count="1">
          <reference field="4294967294" count="1" selected="0">
            <x v="1"/>
          </reference>
        </references>
      </pivotArea>
    </format>
    <format dxfId="19384">
      <pivotArea outline="0" collapsedLevelsAreSubtotals="1" fieldPosition="0"/>
    </format>
    <format dxfId="19383">
      <pivotArea field="-2" type="button" dataOnly="0" labelOnly="1" outline="0" axis="axisCol" fieldPosition="0"/>
    </format>
    <format dxfId="19382">
      <pivotArea type="topRight" dataOnly="0" labelOnly="1" outline="0" fieldPosition="0"/>
    </format>
    <format dxfId="19381">
      <pivotArea dataOnly="0" labelOnly="1" outline="0" fieldPosition="0">
        <references count="1">
          <reference field="4294967294" count="3">
            <x v="0"/>
            <x v="1"/>
            <x v="2"/>
          </reference>
        </references>
      </pivotArea>
    </format>
    <format dxfId="19380">
      <pivotArea type="all" dataOnly="0" outline="0" fieldPosition="0"/>
    </format>
    <format dxfId="19379">
      <pivotArea outline="0" collapsedLevelsAreSubtotals="1" fieldPosition="0"/>
    </format>
    <format dxfId="19378">
      <pivotArea dataOnly="0" labelOnly="1" outline="0" fieldPosition="0">
        <references count="1">
          <reference field="5" count="0"/>
        </references>
      </pivotArea>
    </format>
    <format dxfId="19377">
      <pivotArea dataOnly="0" labelOnly="1" outline="0" fieldPosition="0">
        <references count="1">
          <reference field="5" count="0" defaultSubtotal="1"/>
        </references>
      </pivotArea>
    </format>
    <format dxfId="19376">
      <pivotArea dataOnly="0" labelOnly="1" grandRow="1" outline="0" fieldPosition="0"/>
    </format>
    <format dxfId="19375">
      <pivotArea dataOnly="0" labelOnly="1" outline="0" fieldPosition="0">
        <references count="2">
          <reference field="5" count="1" selected="0">
            <x v="0"/>
          </reference>
          <reference field="6" count="2">
            <x v="10"/>
            <x v="13"/>
          </reference>
        </references>
      </pivotArea>
    </format>
    <format dxfId="19374">
      <pivotArea dataOnly="0" labelOnly="1" outline="0" fieldPosition="0">
        <references count="2">
          <reference field="5" count="1" selected="0">
            <x v="0"/>
          </reference>
          <reference field="6" count="2" defaultSubtotal="1">
            <x v="10"/>
            <x v="13"/>
          </reference>
        </references>
      </pivotArea>
    </format>
    <format dxfId="19373">
      <pivotArea dataOnly="0" labelOnly="1" outline="0" fieldPosition="0">
        <references count="2">
          <reference field="5" count="1" selected="0">
            <x v="1"/>
          </reference>
          <reference field="6" count="1">
            <x v="4"/>
          </reference>
        </references>
      </pivotArea>
    </format>
    <format dxfId="19372">
      <pivotArea dataOnly="0" labelOnly="1" outline="0" fieldPosition="0">
        <references count="2">
          <reference field="5" count="1" selected="0">
            <x v="1"/>
          </reference>
          <reference field="6" count="1" defaultSubtotal="1">
            <x v="4"/>
          </reference>
        </references>
      </pivotArea>
    </format>
    <format dxfId="19371">
      <pivotArea dataOnly="0" labelOnly="1" outline="0" fieldPosition="0">
        <references count="2">
          <reference field="5" count="1" selected="0">
            <x v="2"/>
          </reference>
          <reference field="6" count="3">
            <x v="5"/>
            <x v="6"/>
            <x v="15"/>
          </reference>
        </references>
      </pivotArea>
    </format>
    <format dxfId="19370">
      <pivotArea dataOnly="0" labelOnly="1" outline="0" fieldPosition="0">
        <references count="2">
          <reference field="5" count="1" selected="0">
            <x v="2"/>
          </reference>
          <reference field="6" count="3" defaultSubtotal="1">
            <x v="5"/>
            <x v="6"/>
            <x v="15"/>
          </reference>
        </references>
      </pivotArea>
    </format>
    <format dxfId="19369">
      <pivotArea dataOnly="0" labelOnly="1" outline="0" fieldPosition="0">
        <references count="2">
          <reference field="5" count="1" selected="0">
            <x v="3"/>
          </reference>
          <reference field="6" count="4">
            <x v="8"/>
            <x v="11"/>
            <x v="16"/>
            <x v="18"/>
          </reference>
        </references>
      </pivotArea>
    </format>
    <format dxfId="19368">
      <pivotArea dataOnly="0" labelOnly="1" outline="0" fieldPosition="0">
        <references count="2">
          <reference field="5" count="1" selected="0">
            <x v="3"/>
          </reference>
          <reference field="6" count="4" defaultSubtotal="1">
            <x v="8"/>
            <x v="11"/>
            <x v="16"/>
            <x v="18"/>
          </reference>
        </references>
      </pivotArea>
    </format>
    <format dxfId="19367">
      <pivotArea dataOnly="0" labelOnly="1" outline="0" fieldPosition="0">
        <references count="2">
          <reference field="5" count="1" selected="0">
            <x v="4"/>
          </reference>
          <reference field="6" count="2">
            <x v="12"/>
            <x v="14"/>
          </reference>
        </references>
      </pivotArea>
    </format>
    <format dxfId="19366">
      <pivotArea dataOnly="0" labelOnly="1" outline="0" fieldPosition="0">
        <references count="2">
          <reference field="5" count="1" selected="0">
            <x v="4"/>
          </reference>
          <reference field="6" count="2" defaultSubtotal="1">
            <x v="12"/>
            <x v="14"/>
          </reference>
        </references>
      </pivotArea>
    </format>
    <format dxfId="19365">
      <pivotArea dataOnly="0" labelOnly="1" outline="0" fieldPosition="0">
        <references count="2">
          <reference field="5" count="1" selected="0">
            <x v="5"/>
          </reference>
          <reference field="6" count="2">
            <x v="2"/>
            <x v="3"/>
          </reference>
        </references>
      </pivotArea>
    </format>
    <format dxfId="19364">
      <pivotArea dataOnly="0" labelOnly="1" outline="0" fieldPosition="0">
        <references count="2">
          <reference field="5" count="1" selected="0">
            <x v="5"/>
          </reference>
          <reference field="6" count="2" defaultSubtotal="1">
            <x v="2"/>
            <x v="3"/>
          </reference>
        </references>
      </pivotArea>
    </format>
    <format dxfId="19363">
      <pivotArea dataOnly="0" labelOnly="1" outline="0" fieldPosition="0">
        <references count="2">
          <reference field="5" count="1" selected="0">
            <x v="6"/>
          </reference>
          <reference field="6" count="3">
            <x v="1"/>
            <x v="9"/>
            <x v="19"/>
          </reference>
        </references>
      </pivotArea>
    </format>
    <format dxfId="19362">
      <pivotArea dataOnly="0" labelOnly="1" outline="0" fieldPosition="0">
        <references count="2">
          <reference field="5" count="1" selected="0">
            <x v="6"/>
          </reference>
          <reference field="6" count="3" defaultSubtotal="1">
            <x v="1"/>
            <x v="9"/>
            <x v="19"/>
          </reference>
        </references>
      </pivotArea>
    </format>
    <format dxfId="19361">
      <pivotArea dataOnly="0" labelOnly="1" outline="0" fieldPosition="0">
        <references count="2">
          <reference field="5" count="1" selected="0">
            <x v="7"/>
          </reference>
          <reference field="6" count="1">
            <x v="0"/>
          </reference>
        </references>
      </pivotArea>
    </format>
    <format dxfId="19360">
      <pivotArea dataOnly="0" labelOnly="1" outline="0" fieldPosition="0">
        <references count="2">
          <reference field="5" count="1" selected="0">
            <x v="7"/>
          </reference>
          <reference field="6" count="1" defaultSubtotal="1">
            <x v="0"/>
          </reference>
        </references>
      </pivotArea>
    </format>
    <format dxfId="19359">
      <pivotArea dataOnly="0" labelOnly="1" outline="0" fieldPosition="0">
        <references count="2">
          <reference field="5" count="1" selected="0">
            <x v="8"/>
          </reference>
          <reference field="6" count="2">
            <x v="7"/>
            <x v="17"/>
          </reference>
        </references>
      </pivotArea>
    </format>
    <format dxfId="19358">
      <pivotArea dataOnly="0" labelOnly="1" outline="0" fieldPosition="0">
        <references count="2">
          <reference field="5" count="1" selected="0">
            <x v="8"/>
          </reference>
          <reference field="6" count="2" defaultSubtotal="1">
            <x v="7"/>
            <x v="17"/>
          </reference>
        </references>
      </pivotArea>
    </format>
    <format dxfId="19357">
      <pivotArea dataOnly="0" labelOnly="1" outline="0" fieldPosition="0">
        <references count="2">
          <reference field="5" count="1" selected="0">
            <x v="9"/>
          </reference>
          <reference field="6" count="2">
            <x v="20"/>
            <x v="21"/>
          </reference>
        </references>
      </pivotArea>
    </format>
    <format dxfId="19356">
      <pivotArea dataOnly="0" labelOnly="1" outline="0" fieldPosition="0">
        <references count="2">
          <reference field="5" count="1" selected="0">
            <x v="9"/>
          </reference>
          <reference field="6" count="2" defaultSubtotal="1">
            <x v="20"/>
            <x v="21"/>
          </reference>
        </references>
      </pivotArea>
    </format>
    <format dxfId="19355">
      <pivotArea dataOnly="0" labelOnly="1" outline="0" fieldPosition="0">
        <references count="2">
          <reference field="5" count="1" selected="0">
            <x v="10"/>
          </reference>
          <reference field="6" count="1">
            <x v="22"/>
          </reference>
        </references>
      </pivotArea>
    </format>
    <format dxfId="19354">
      <pivotArea dataOnly="0" labelOnly="1" outline="0" fieldPosition="0">
        <references count="2">
          <reference field="5" count="1" selected="0">
            <x v="10"/>
          </reference>
          <reference field="6" count="1" defaultSubtotal="1">
            <x v="22"/>
          </reference>
        </references>
      </pivotArea>
    </format>
    <format dxfId="19353">
      <pivotArea dataOnly="0" labelOnly="1" outline="0" fieldPosition="0">
        <references count="1">
          <reference field="4294967294" count="3">
            <x v="0"/>
            <x v="1"/>
            <x v="2"/>
          </reference>
        </references>
      </pivotArea>
    </format>
    <format dxfId="19352">
      <pivotArea type="all" dataOnly="0" outline="0" fieldPosition="0"/>
    </format>
    <format dxfId="19351">
      <pivotArea outline="0" collapsedLevelsAreSubtotals="1" fieldPosition="0"/>
    </format>
    <format dxfId="19350">
      <pivotArea dataOnly="0" labelOnly="1" outline="0" fieldPosition="0">
        <references count="1">
          <reference field="5" count="0"/>
        </references>
      </pivotArea>
    </format>
    <format dxfId="19349">
      <pivotArea dataOnly="0" labelOnly="1" outline="0" fieldPosition="0">
        <references count="1">
          <reference field="5" count="0" defaultSubtotal="1"/>
        </references>
      </pivotArea>
    </format>
    <format dxfId="19348">
      <pivotArea dataOnly="0" labelOnly="1" grandRow="1" outline="0" fieldPosition="0"/>
    </format>
    <format dxfId="19347">
      <pivotArea dataOnly="0" labelOnly="1" outline="0" fieldPosition="0">
        <references count="2">
          <reference field="5" count="1" selected="0">
            <x v="0"/>
          </reference>
          <reference field="6" count="2">
            <x v="10"/>
            <x v="13"/>
          </reference>
        </references>
      </pivotArea>
    </format>
    <format dxfId="19346">
      <pivotArea dataOnly="0" labelOnly="1" outline="0" fieldPosition="0">
        <references count="2">
          <reference field="5" count="1" selected="0">
            <x v="0"/>
          </reference>
          <reference field="6" count="2" defaultSubtotal="1">
            <x v="10"/>
            <x v="13"/>
          </reference>
        </references>
      </pivotArea>
    </format>
    <format dxfId="19345">
      <pivotArea dataOnly="0" labelOnly="1" outline="0" fieldPosition="0">
        <references count="2">
          <reference field="5" count="1" selected="0">
            <x v="1"/>
          </reference>
          <reference field="6" count="1">
            <x v="4"/>
          </reference>
        </references>
      </pivotArea>
    </format>
    <format dxfId="19344">
      <pivotArea dataOnly="0" labelOnly="1" outline="0" fieldPosition="0">
        <references count="2">
          <reference field="5" count="1" selected="0">
            <x v="1"/>
          </reference>
          <reference field="6" count="1" defaultSubtotal="1">
            <x v="4"/>
          </reference>
        </references>
      </pivotArea>
    </format>
    <format dxfId="19343">
      <pivotArea dataOnly="0" labelOnly="1" outline="0" fieldPosition="0">
        <references count="2">
          <reference field="5" count="1" selected="0">
            <x v="2"/>
          </reference>
          <reference field="6" count="3">
            <x v="5"/>
            <x v="6"/>
            <x v="15"/>
          </reference>
        </references>
      </pivotArea>
    </format>
    <format dxfId="19342">
      <pivotArea dataOnly="0" labelOnly="1" outline="0" fieldPosition="0">
        <references count="2">
          <reference field="5" count="1" selected="0">
            <x v="2"/>
          </reference>
          <reference field="6" count="3" defaultSubtotal="1">
            <x v="5"/>
            <x v="6"/>
            <x v="15"/>
          </reference>
        </references>
      </pivotArea>
    </format>
    <format dxfId="19341">
      <pivotArea dataOnly="0" labelOnly="1" outline="0" fieldPosition="0">
        <references count="2">
          <reference field="5" count="1" selected="0">
            <x v="3"/>
          </reference>
          <reference field="6" count="4">
            <x v="8"/>
            <x v="11"/>
            <x v="16"/>
            <x v="18"/>
          </reference>
        </references>
      </pivotArea>
    </format>
    <format dxfId="19340">
      <pivotArea dataOnly="0" labelOnly="1" outline="0" fieldPosition="0">
        <references count="2">
          <reference field="5" count="1" selected="0">
            <x v="3"/>
          </reference>
          <reference field="6" count="4" defaultSubtotal="1">
            <x v="8"/>
            <x v="11"/>
            <x v="16"/>
            <x v="18"/>
          </reference>
        </references>
      </pivotArea>
    </format>
    <format dxfId="19339">
      <pivotArea dataOnly="0" labelOnly="1" outline="0" fieldPosition="0">
        <references count="2">
          <reference field="5" count="1" selected="0">
            <x v="4"/>
          </reference>
          <reference field="6" count="2">
            <x v="12"/>
            <x v="14"/>
          </reference>
        </references>
      </pivotArea>
    </format>
    <format dxfId="19338">
      <pivotArea dataOnly="0" labelOnly="1" outline="0" fieldPosition="0">
        <references count="2">
          <reference field="5" count="1" selected="0">
            <x v="4"/>
          </reference>
          <reference field="6" count="2" defaultSubtotal="1">
            <x v="12"/>
            <x v="14"/>
          </reference>
        </references>
      </pivotArea>
    </format>
    <format dxfId="19337">
      <pivotArea dataOnly="0" labelOnly="1" outline="0" fieldPosition="0">
        <references count="2">
          <reference field="5" count="1" selected="0">
            <x v="5"/>
          </reference>
          <reference field="6" count="2">
            <x v="2"/>
            <x v="3"/>
          </reference>
        </references>
      </pivotArea>
    </format>
    <format dxfId="19336">
      <pivotArea dataOnly="0" labelOnly="1" outline="0" fieldPosition="0">
        <references count="2">
          <reference field="5" count="1" selected="0">
            <x v="5"/>
          </reference>
          <reference field="6" count="2" defaultSubtotal="1">
            <x v="2"/>
            <x v="3"/>
          </reference>
        </references>
      </pivotArea>
    </format>
    <format dxfId="19335">
      <pivotArea dataOnly="0" labelOnly="1" outline="0" fieldPosition="0">
        <references count="2">
          <reference field="5" count="1" selected="0">
            <x v="6"/>
          </reference>
          <reference field="6" count="3">
            <x v="1"/>
            <x v="9"/>
            <x v="19"/>
          </reference>
        </references>
      </pivotArea>
    </format>
    <format dxfId="19334">
      <pivotArea dataOnly="0" labelOnly="1" outline="0" fieldPosition="0">
        <references count="2">
          <reference field="5" count="1" selected="0">
            <x v="6"/>
          </reference>
          <reference field="6" count="3" defaultSubtotal="1">
            <x v="1"/>
            <x v="9"/>
            <x v="19"/>
          </reference>
        </references>
      </pivotArea>
    </format>
    <format dxfId="19333">
      <pivotArea dataOnly="0" labelOnly="1" outline="0" fieldPosition="0">
        <references count="2">
          <reference field="5" count="1" selected="0">
            <x v="7"/>
          </reference>
          <reference field="6" count="1">
            <x v="0"/>
          </reference>
        </references>
      </pivotArea>
    </format>
    <format dxfId="19332">
      <pivotArea dataOnly="0" labelOnly="1" outline="0" fieldPosition="0">
        <references count="2">
          <reference field="5" count="1" selected="0">
            <x v="7"/>
          </reference>
          <reference field="6" count="1" defaultSubtotal="1">
            <x v="0"/>
          </reference>
        </references>
      </pivotArea>
    </format>
    <format dxfId="19331">
      <pivotArea dataOnly="0" labelOnly="1" outline="0" fieldPosition="0">
        <references count="2">
          <reference field="5" count="1" selected="0">
            <x v="8"/>
          </reference>
          <reference field="6" count="2">
            <x v="7"/>
            <x v="17"/>
          </reference>
        </references>
      </pivotArea>
    </format>
    <format dxfId="19330">
      <pivotArea dataOnly="0" labelOnly="1" outline="0" fieldPosition="0">
        <references count="2">
          <reference field="5" count="1" selected="0">
            <x v="8"/>
          </reference>
          <reference field="6" count="2" defaultSubtotal="1">
            <x v="7"/>
            <x v="17"/>
          </reference>
        </references>
      </pivotArea>
    </format>
    <format dxfId="19329">
      <pivotArea dataOnly="0" labelOnly="1" outline="0" fieldPosition="0">
        <references count="2">
          <reference field="5" count="1" selected="0">
            <x v="9"/>
          </reference>
          <reference field="6" count="2">
            <x v="20"/>
            <x v="21"/>
          </reference>
        </references>
      </pivotArea>
    </format>
    <format dxfId="19328">
      <pivotArea dataOnly="0" labelOnly="1" outline="0" fieldPosition="0">
        <references count="2">
          <reference field="5" count="1" selected="0">
            <x v="9"/>
          </reference>
          <reference field="6" count="2" defaultSubtotal="1">
            <x v="20"/>
            <x v="21"/>
          </reference>
        </references>
      </pivotArea>
    </format>
    <format dxfId="19327">
      <pivotArea dataOnly="0" labelOnly="1" outline="0" fieldPosition="0">
        <references count="2">
          <reference field="5" count="1" selected="0">
            <x v="10"/>
          </reference>
          <reference field="6" count="1">
            <x v="22"/>
          </reference>
        </references>
      </pivotArea>
    </format>
    <format dxfId="19326">
      <pivotArea dataOnly="0" labelOnly="1" outline="0" fieldPosition="0">
        <references count="2">
          <reference field="5" count="1" selected="0">
            <x v="10"/>
          </reference>
          <reference field="6" count="1" defaultSubtotal="1">
            <x v="22"/>
          </reference>
        </references>
      </pivotArea>
    </format>
    <format dxfId="19325">
      <pivotArea dataOnly="0" labelOnly="1" outline="0" fieldPosition="0">
        <references count="1">
          <reference field="4294967294" count="3">
            <x v="0"/>
            <x v="1"/>
            <x v="2"/>
          </reference>
        </references>
      </pivotArea>
    </format>
    <format dxfId="19324">
      <pivotArea type="all" dataOnly="0" outline="0" fieldPosition="0"/>
    </format>
    <format dxfId="19323">
      <pivotArea outline="0" collapsedLevelsAreSubtotals="1" fieldPosition="0"/>
    </format>
    <format dxfId="19322">
      <pivotArea dataOnly="0" labelOnly="1" outline="0" fieldPosition="0">
        <references count="1">
          <reference field="5" count="0"/>
        </references>
      </pivotArea>
    </format>
    <format dxfId="19321">
      <pivotArea dataOnly="0" labelOnly="1" outline="0" fieldPosition="0">
        <references count="1">
          <reference field="5" count="0" defaultSubtotal="1"/>
        </references>
      </pivotArea>
    </format>
    <format dxfId="19320">
      <pivotArea dataOnly="0" labelOnly="1" grandRow="1" outline="0" fieldPosition="0"/>
    </format>
    <format dxfId="19319">
      <pivotArea dataOnly="0" labelOnly="1" outline="0" fieldPosition="0">
        <references count="2">
          <reference field="5" count="1" selected="0">
            <x v="0"/>
          </reference>
          <reference field="6" count="2">
            <x v="10"/>
            <x v="13"/>
          </reference>
        </references>
      </pivotArea>
    </format>
    <format dxfId="19318">
      <pivotArea dataOnly="0" labelOnly="1" outline="0" fieldPosition="0">
        <references count="2">
          <reference field="5" count="1" selected="0">
            <x v="0"/>
          </reference>
          <reference field="6" count="2" defaultSubtotal="1">
            <x v="10"/>
            <x v="13"/>
          </reference>
        </references>
      </pivotArea>
    </format>
    <format dxfId="19317">
      <pivotArea dataOnly="0" labelOnly="1" outline="0" fieldPosition="0">
        <references count="2">
          <reference field="5" count="1" selected="0">
            <x v="1"/>
          </reference>
          <reference field="6" count="1">
            <x v="4"/>
          </reference>
        </references>
      </pivotArea>
    </format>
    <format dxfId="19316">
      <pivotArea dataOnly="0" labelOnly="1" outline="0" fieldPosition="0">
        <references count="2">
          <reference field="5" count="1" selected="0">
            <x v="1"/>
          </reference>
          <reference field="6" count="1" defaultSubtotal="1">
            <x v="4"/>
          </reference>
        </references>
      </pivotArea>
    </format>
    <format dxfId="19315">
      <pivotArea dataOnly="0" labelOnly="1" outline="0" fieldPosition="0">
        <references count="2">
          <reference field="5" count="1" selected="0">
            <x v="2"/>
          </reference>
          <reference field="6" count="3">
            <x v="5"/>
            <x v="6"/>
            <x v="15"/>
          </reference>
        </references>
      </pivotArea>
    </format>
    <format dxfId="19314">
      <pivotArea dataOnly="0" labelOnly="1" outline="0" fieldPosition="0">
        <references count="2">
          <reference field="5" count="1" selected="0">
            <x v="2"/>
          </reference>
          <reference field="6" count="3" defaultSubtotal="1">
            <x v="5"/>
            <x v="6"/>
            <x v="15"/>
          </reference>
        </references>
      </pivotArea>
    </format>
    <format dxfId="19313">
      <pivotArea dataOnly="0" labelOnly="1" outline="0" fieldPosition="0">
        <references count="2">
          <reference field="5" count="1" selected="0">
            <x v="3"/>
          </reference>
          <reference field="6" count="4">
            <x v="8"/>
            <x v="11"/>
            <x v="16"/>
            <x v="18"/>
          </reference>
        </references>
      </pivotArea>
    </format>
    <format dxfId="19312">
      <pivotArea dataOnly="0" labelOnly="1" outline="0" fieldPosition="0">
        <references count="2">
          <reference field="5" count="1" selected="0">
            <x v="3"/>
          </reference>
          <reference field="6" count="4" defaultSubtotal="1">
            <x v="8"/>
            <x v="11"/>
            <x v="16"/>
            <x v="18"/>
          </reference>
        </references>
      </pivotArea>
    </format>
    <format dxfId="19311">
      <pivotArea dataOnly="0" labelOnly="1" outline="0" fieldPosition="0">
        <references count="2">
          <reference field="5" count="1" selected="0">
            <x v="4"/>
          </reference>
          <reference field="6" count="2">
            <x v="12"/>
            <x v="14"/>
          </reference>
        </references>
      </pivotArea>
    </format>
    <format dxfId="19310">
      <pivotArea dataOnly="0" labelOnly="1" outline="0" fieldPosition="0">
        <references count="2">
          <reference field="5" count="1" selected="0">
            <x v="4"/>
          </reference>
          <reference field="6" count="2" defaultSubtotal="1">
            <x v="12"/>
            <x v="14"/>
          </reference>
        </references>
      </pivotArea>
    </format>
    <format dxfId="19309">
      <pivotArea dataOnly="0" labelOnly="1" outline="0" fieldPosition="0">
        <references count="2">
          <reference field="5" count="1" selected="0">
            <x v="5"/>
          </reference>
          <reference field="6" count="2">
            <x v="2"/>
            <x v="3"/>
          </reference>
        </references>
      </pivotArea>
    </format>
    <format dxfId="19308">
      <pivotArea dataOnly="0" labelOnly="1" outline="0" fieldPosition="0">
        <references count="2">
          <reference field="5" count="1" selected="0">
            <x v="5"/>
          </reference>
          <reference field="6" count="2" defaultSubtotal="1">
            <x v="2"/>
            <x v="3"/>
          </reference>
        </references>
      </pivotArea>
    </format>
    <format dxfId="19307">
      <pivotArea dataOnly="0" labelOnly="1" outline="0" fieldPosition="0">
        <references count="2">
          <reference field="5" count="1" selected="0">
            <x v="6"/>
          </reference>
          <reference field="6" count="3">
            <x v="1"/>
            <x v="9"/>
            <x v="19"/>
          </reference>
        </references>
      </pivotArea>
    </format>
    <format dxfId="19306">
      <pivotArea dataOnly="0" labelOnly="1" outline="0" fieldPosition="0">
        <references count="2">
          <reference field="5" count="1" selected="0">
            <x v="6"/>
          </reference>
          <reference field="6" count="3" defaultSubtotal="1">
            <x v="1"/>
            <x v="9"/>
            <x v="19"/>
          </reference>
        </references>
      </pivotArea>
    </format>
    <format dxfId="19305">
      <pivotArea dataOnly="0" labelOnly="1" outline="0" fieldPosition="0">
        <references count="2">
          <reference field="5" count="1" selected="0">
            <x v="7"/>
          </reference>
          <reference field="6" count="1">
            <x v="0"/>
          </reference>
        </references>
      </pivotArea>
    </format>
    <format dxfId="19304">
      <pivotArea dataOnly="0" labelOnly="1" outline="0" fieldPosition="0">
        <references count="2">
          <reference field="5" count="1" selected="0">
            <x v="7"/>
          </reference>
          <reference field="6" count="1" defaultSubtotal="1">
            <x v="0"/>
          </reference>
        </references>
      </pivotArea>
    </format>
    <format dxfId="19303">
      <pivotArea dataOnly="0" labelOnly="1" outline="0" fieldPosition="0">
        <references count="2">
          <reference field="5" count="1" selected="0">
            <x v="8"/>
          </reference>
          <reference field="6" count="2">
            <x v="7"/>
            <x v="17"/>
          </reference>
        </references>
      </pivotArea>
    </format>
    <format dxfId="19302">
      <pivotArea dataOnly="0" labelOnly="1" outline="0" fieldPosition="0">
        <references count="2">
          <reference field="5" count="1" selected="0">
            <x v="8"/>
          </reference>
          <reference field="6" count="2" defaultSubtotal="1">
            <x v="7"/>
            <x v="17"/>
          </reference>
        </references>
      </pivotArea>
    </format>
    <format dxfId="19301">
      <pivotArea dataOnly="0" labelOnly="1" outline="0" fieldPosition="0">
        <references count="2">
          <reference field="5" count="1" selected="0">
            <x v="9"/>
          </reference>
          <reference field="6" count="2">
            <x v="20"/>
            <x v="21"/>
          </reference>
        </references>
      </pivotArea>
    </format>
    <format dxfId="19300">
      <pivotArea dataOnly="0" labelOnly="1" outline="0" fieldPosition="0">
        <references count="2">
          <reference field="5" count="1" selected="0">
            <x v="9"/>
          </reference>
          <reference field="6" count="2" defaultSubtotal="1">
            <x v="20"/>
            <x v="21"/>
          </reference>
        </references>
      </pivotArea>
    </format>
    <format dxfId="19299">
      <pivotArea dataOnly="0" labelOnly="1" outline="0" fieldPosition="0">
        <references count="2">
          <reference field="5" count="1" selected="0">
            <x v="10"/>
          </reference>
          <reference field="6" count="1">
            <x v="22"/>
          </reference>
        </references>
      </pivotArea>
    </format>
    <format dxfId="19298">
      <pivotArea dataOnly="0" labelOnly="1" outline="0" fieldPosition="0">
        <references count="2">
          <reference field="5" count="1" selected="0">
            <x v="10"/>
          </reference>
          <reference field="6" count="1" defaultSubtotal="1">
            <x v="22"/>
          </reference>
        </references>
      </pivotArea>
    </format>
    <format dxfId="19297">
      <pivotArea dataOnly="0" labelOnly="1" outline="0" fieldPosition="0">
        <references count="1">
          <reference field="4294967294" count="3">
            <x v="0"/>
            <x v="1"/>
            <x v="2"/>
          </reference>
        </references>
      </pivotArea>
    </format>
    <format dxfId="19296">
      <pivotArea dataOnly="0" labelOnly="1" outline="0" fieldPosition="0">
        <references count="1">
          <reference field="4294967294" count="3">
            <x v="0"/>
            <x v="1"/>
            <x v="2"/>
          </reference>
        </references>
      </pivotArea>
    </format>
    <format dxfId="19295">
      <pivotArea type="all" dataOnly="0" outline="0" fieldPosition="0"/>
    </format>
    <format dxfId="19294">
      <pivotArea outline="0" collapsedLevelsAreSubtotals="1" fieldPosition="0"/>
    </format>
    <format dxfId="19293">
      <pivotArea dataOnly="0" labelOnly="1" outline="0" fieldPosition="0">
        <references count="1">
          <reference field="5" count="0"/>
        </references>
      </pivotArea>
    </format>
    <format dxfId="19292">
      <pivotArea dataOnly="0" labelOnly="1" outline="0" fieldPosition="0">
        <references count="1">
          <reference field="5" count="0" defaultSubtotal="1"/>
        </references>
      </pivotArea>
    </format>
    <format dxfId="19291">
      <pivotArea dataOnly="0" labelOnly="1" grandRow="1" outline="0" fieldPosition="0"/>
    </format>
    <format dxfId="19290">
      <pivotArea dataOnly="0" labelOnly="1" outline="0" fieldPosition="0">
        <references count="2">
          <reference field="5" count="1" selected="0">
            <x v="0"/>
          </reference>
          <reference field="6" count="2">
            <x v="10"/>
            <x v="13"/>
          </reference>
        </references>
      </pivotArea>
    </format>
    <format dxfId="19289">
      <pivotArea dataOnly="0" labelOnly="1" outline="0" fieldPosition="0">
        <references count="2">
          <reference field="5" count="1" selected="0">
            <x v="0"/>
          </reference>
          <reference field="6" count="2" defaultSubtotal="1">
            <x v="10"/>
            <x v="13"/>
          </reference>
        </references>
      </pivotArea>
    </format>
    <format dxfId="19288">
      <pivotArea dataOnly="0" labelOnly="1" outline="0" fieldPosition="0">
        <references count="2">
          <reference field="5" count="1" selected="0">
            <x v="1"/>
          </reference>
          <reference field="6" count="1">
            <x v="4"/>
          </reference>
        </references>
      </pivotArea>
    </format>
    <format dxfId="19287">
      <pivotArea dataOnly="0" labelOnly="1" outline="0" fieldPosition="0">
        <references count="2">
          <reference field="5" count="1" selected="0">
            <x v="1"/>
          </reference>
          <reference field="6" count="1" defaultSubtotal="1">
            <x v="4"/>
          </reference>
        </references>
      </pivotArea>
    </format>
    <format dxfId="19286">
      <pivotArea dataOnly="0" labelOnly="1" outline="0" fieldPosition="0">
        <references count="2">
          <reference field="5" count="1" selected="0">
            <x v="2"/>
          </reference>
          <reference field="6" count="3">
            <x v="5"/>
            <x v="6"/>
            <x v="15"/>
          </reference>
        </references>
      </pivotArea>
    </format>
    <format dxfId="19285">
      <pivotArea dataOnly="0" labelOnly="1" outline="0" fieldPosition="0">
        <references count="2">
          <reference field="5" count="1" selected="0">
            <x v="2"/>
          </reference>
          <reference field="6" count="3" defaultSubtotal="1">
            <x v="5"/>
            <x v="6"/>
            <x v="15"/>
          </reference>
        </references>
      </pivotArea>
    </format>
    <format dxfId="19284">
      <pivotArea dataOnly="0" labelOnly="1" outline="0" fieldPosition="0">
        <references count="2">
          <reference field="5" count="1" selected="0">
            <x v="3"/>
          </reference>
          <reference field="6" count="4">
            <x v="8"/>
            <x v="11"/>
            <x v="16"/>
            <x v="18"/>
          </reference>
        </references>
      </pivotArea>
    </format>
    <format dxfId="19283">
      <pivotArea dataOnly="0" labelOnly="1" outline="0" fieldPosition="0">
        <references count="2">
          <reference field="5" count="1" selected="0">
            <x v="3"/>
          </reference>
          <reference field="6" count="4" defaultSubtotal="1">
            <x v="8"/>
            <x v="11"/>
            <x v="16"/>
            <x v="18"/>
          </reference>
        </references>
      </pivotArea>
    </format>
    <format dxfId="19282">
      <pivotArea dataOnly="0" labelOnly="1" outline="0" fieldPosition="0">
        <references count="2">
          <reference field="5" count="1" selected="0">
            <x v="4"/>
          </reference>
          <reference field="6" count="2">
            <x v="12"/>
            <x v="14"/>
          </reference>
        </references>
      </pivotArea>
    </format>
    <format dxfId="19281">
      <pivotArea dataOnly="0" labelOnly="1" outline="0" fieldPosition="0">
        <references count="2">
          <reference field="5" count="1" selected="0">
            <x v="4"/>
          </reference>
          <reference field="6" count="2" defaultSubtotal="1">
            <x v="12"/>
            <x v="14"/>
          </reference>
        </references>
      </pivotArea>
    </format>
    <format dxfId="19280">
      <pivotArea dataOnly="0" labelOnly="1" outline="0" fieldPosition="0">
        <references count="2">
          <reference field="5" count="1" selected="0">
            <x v="5"/>
          </reference>
          <reference field="6" count="2">
            <x v="2"/>
            <x v="3"/>
          </reference>
        </references>
      </pivotArea>
    </format>
    <format dxfId="19279">
      <pivotArea dataOnly="0" labelOnly="1" outline="0" fieldPosition="0">
        <references count="2">
          <reference field="5" count="1" selected="0">
            <x v="5"/>
          </reference>
          <reference field="6" count="2" defaultSubtotal="1">
            <x v="2"/>
            <x v="3"/>
          </reference>
        </references>
      </pivotArea>
    </format>
    <format dxfId="19278">
      <pivotArea dataOnly="0" labelOnly="1" outline="0" fieldPosition="0">
        <references count="2">
          <reference field="5" count="1" selected="0">
            <x v="6"/>
          </reference>
          <reference field="6" count="3">
            <x v="1"/>
            <x v="9"/>
            <x v="19"/>
          </reference>
        </references>
      </pivotArea>
    </format>
    <format dxfId="19277">
      <pivotArea dataOnly="0" labelOnly="1" outline="0" fieldPosition="0">
        <references count="2">
          <reference field="5" count="1" selected="0">
            <x v="6"/>
          </reference>
          <reference field="6" count="3" defaultSubtotal="1">
            <x v="1"/>
            <x v="9"/>
            <x v="19"/>
          </reference>
        </references>
      </pivotArea>
    </format>
    <format dxfId="19276">
      <pivotArea dataOnly="0" labelOnly="1" outline="0" fieldPosition="0">
        <references count="2">
          <reference field="5" count="1" selected="0">
            <x v="7"/>
          </reference>
          <reference field="6" count="1">
            <x v="0"/>
          </reference>
        </references>
      </pivotArea>
    </format>
    <format dxfId="19275">
      <pivotArea dataOnly="0" labelOnly="1" outline="0" fieldPosition="0">
        <references count="2">
          <reference field="5" count="1" selected="0">
            <x v="7"/>
          </reference>
          <reference field="6" count="1" defaultSubtotal="1">
            <x v="0"/>
          </reference>
        </references>
      </pivotArea>
    </format>
    <format dxfId="19274">
      <pivotArea dataOnly="0" labelOnly="1" outline="0" fieldPosition="0">
        <references count="2">
          <reference field="5" count="1" selected="0">
            <x v="8"/>
          </reference>
          <reference field="6" count="2">
            <x v="7"/>
            <x v="17"/>
          </reference>
        </references>
      </pivotArea>
    </format>
    <format dxfId="19273">
      <pivotArea dataOnly="0" labelOnly="1" outline="0" fieldPosition="0">
        <references count="2">
          <reference field="5" count="1" selected="0">
            <x v="8"/>
          </reference>
          <reference field="6" count="2" defaultSubtotal="1">
            <x v="7"/>
            <x v="17"/>
          </reference>
        </references>
      </pivotArea>
    </format>
    <format dxfId="19272">
      <pivotArea dataOnly="0" labelOnly="1" outline="0" fieldPosition="0">
        <references count="2">
          <reference field="5" count="1" selected="0">
            <x v="9"/>
          </reference>
          <reference field="6" count="2">
            <x v="20"/>
            <x v="21"/>
          </reference>
        </references>
      </pivotArea>
    </format>
    <format dxfId="19271">
      <pivotArea dataOnly="0" labelOnly="1" outline="0" fieldPosition="0">
        <references count="2">
          <reference field="5" count="1" selected="0">
            <x v="9"/>
          </reference>
          <reference field="6" count="2" defaultSubtotal="1">
            <x v="20"/>
            <x v="21"/>
          </reference>
        </references>
      </pivotArea>
    </format>
    <format dxfId="19270">
      <pivotArea dataOnly="0" labelOnly="1" outline="0" fieldPosition="0">
        <references count="2">
          <reference field="5" count="1" selected="0">
            <x v="10"/>
          </reference>
          <reference field="6" count="1">
            <x v="22"/>
          </reference>
        </references>
      </pivotArea>
    </format>
    <format dxfId="19269">
      <pivotArea dataOnly="0" labelOnly="1" outline="0" fieldPosition="0">
        <references count="2">
          <reference field="5" count="1" selected="0">
            <x v="10"/>
          </reference>
          <reference field="6" count="1" defaultSubtotal="1">
            <x v="22"/>
          </reference>
        </references>
      </pivotArea>
    </format>
    <format dxfId="19268">
      <pivotArea dataOnly="0" labelOnly="1" outline="0" fieldPosition="0">
        <references count="1">
          <reference field="4294967294" count="3">
            <x v="0"/>
            <x v="1"/>
            <x v="2"/>
          </reference>
        </references>
      </pivotArea>
    </format>
    <format dxfId="19267">
      <pivotArea dataOnly="0" labelOnly="1" outline="0" fieldPosition="0">
        <references count="1">
          <reference field="4294967294" count="4">
            <x v="0"/>
            <x v="1"/>
            <x v="2"/>
            <x v="3"/>
          </reference>
        </references>
      </pivotArea>
    </format>
    <format dxfId="19266">
      <pivotArea type="origin" dataOnly="0" labelOnly="1" outline="0" fieldPosition="0"/>
    </format>
    <format dxfId="19265">
      <pivotArea type="all" dataOnly="0" outline="0" fieldPosition="0"/>
    </format>
    <format dxfId="19264">
      <pivotArea outline="0" collapsedLevelsAreSubtotals="1" fieldPosition="0"/>
    </format>
    <format dxfId="19263">
      <pivotArea dataOnly="0" labelOnly="1" outline="0" fieldPosition="0">
        <references count="1">
          <reference field="52" count="0"/>
        </references>
      </pivotArea>
    </format>
    <format dxfId="19262">
      <pivotArea dataOnly="0" labelOnly="1" grandRow="1" outline="0" fieldPosition="0"/>
    </format>
    <format dxfId="19261">
      <pivotArea dataOnly="0" labelOnly="1" outline="0" fieldPosition="0">
        <references count="2">
          <reference field="5" count="1">
            <x v="12"/>
          </reference>
          <reference field="52" count="1" selected="0">
            <x v="0"/>
          </reference>
        </references>
      </pivotArea>
    </format>
    <format dxfId="19260">
      <pivotArea dataOnly="0" labelOnly="1" outline="0" fieldPosition="0">
        <references count="2">
          <reference field="5" count="1" defaultSubtotal="1">
            <x v="12"/>
          </reference>
          <reference field="52" count="1" selected="0">
            <x v="0"/>
          </reference>
        </references>
      </pivotArea>
    </format>
    <format dxfId="19259">
      <pivotArea dataOnly="0" labelOnly="1" outline="0" fieldPosition="0">
        <references count="2">
          <reference field="5" count="1">
            <x v="0"/>
          </reference>
          <reference field="52" count="1" selected="0">
            <x v="1"/>
          </reference>
        </references>
      </pivotArea>
    </format>
    <format dxfId="19258">
      <pivotArea dataOnly="0" labelOnly="1" outline="0" fieldPosition="0">
        <references count="2">
          <reference field="5" count="1" defaultSubtotal="1">
            <x v="0"/>
          </reference>
          <reference field="52" count="1" selected="0">
            <x v="1"/>
          </reference>
        </references>
      </pivotArea>
    </format>
    <format dxfId="19257">
      <pivotArea dataOnly="0" labelOnly="1" outline="0" fieldPosition="0">
        <references count="2">
          <reference field="5" count="1">
            <x v="6"/>
          </reference>
          <reference field="52" count="1" selected="0">
            <x v="2"/>
          </reference>
        </references>
      </pivotArea>
    </format>
    <format dxfId="19256">
      <pivotArea dataOnly="0" labelOnly="1" outline="0" fieldPosition="0">
        <references count="2">
          <reference field="5" count="1" defaultSubtotal="1">
            <x v="6"/>
          </reference>
          <reference field="52" count="1" selected="0">
            <x v="2"/>
          </reference>
        </references>
      </pivotArea>
    </format>
    <format dxfId="19255">
      <pivotArea dataOnly="0" labelOnly="1" outline="0" fieldPosition="0">
        <references count="2">
          <reference field="5" count="1">
            <x v="3"/>
          </reference>
          <reference field="52" count="1" selected="0">
            <x v="3"/>
          </reference>
        </references>
      </pivotArea>
    </format>
    <format dxfId="19254">
      <pivotArea dataOnly="0" labelOnly="1" outline="0" fieldPosition="0">
        <references count="2">
          <reference field="5" count="1" defaultSubtotal="1">
            <x v="3"/>
          </reference>
          <reference field="52" count="1" selected="0">
            <x v="3"/>
          </reference>
        </references>
      </pivotArea>
    </format>
    <format dxfId="19253">
      <pivotArea dataOnly="0" labelOnly="1" outline="0" fieldPosition="0">
        <references count="2">
          <reference field="5" count="1">
            <x v="9"/>
          </reference>
          <reference field="52" count="1" selected="0">
            <x v="4"/>
          </reference>
        </references>
      </pivotArea>
    </format>
    <format dxfId="19252">
      <pivotArea dataOnly="0" labelOnly="1" outline="0" fieldPosition="0">
        <references count="2">
          <reference field="5" count="1" defaultSubtotal="1">
            <x v="9"/>
          </reference>
          <reference field="52" count="1" selected="0">
            <x v="4"/>
          </reference>
        </references>
      </pivotArea>
    </format>
    <format dxfId="19251">
      <pivotArea dataOnly="0" labelOnly="1" outline="0" fieldPosition="0">
        <references count="2">
          <reference field="5" count="1">
            <x v="4"/>
          </reference>
          <reference field="52" count="1" selected="0">
            <x v="5"/>
          </reference>
        </references>
      </pivotArea>
    </format>
    <format dxfId="19250">
      <pivotArea dataOnly="0" labelOnly="1" outline="0" fieldPosition="0">
        <references count="2">
          <reference field="5" count="1" defaultSubtotal="1">
            <x v="4"/>
          </reference>
          <reference field="52" count="1" selected="0">
            <x v="5"/>
          </reference>
        </references>
      </pivotArea>
    </format>
    <format dxfId="19249">
      <pivotArea dataOnly="0" labelOnly="1" outline="0" fieldPosition="0">
        <references count="2">
          <reference field="5" count="1">
            <x v="2"/>
          </reference>
          <reference field="52" count="1" selected="0">
            <x v="6"/>
          </reference>
        </references>
      </pivotArea>
    </format>
    <format dxfId="19248">
      <pivotArea dataOnly="0" labelOnly="1" outline="0" fieldPosition="0">
        <references count="2">
          <reference field="5" count="1" defaultSubtotal="1">
            <x v="2"/>
          </reference>
          <reference field="52" count="1" selected="0">
            <x v="6"/>
          </reference>
        </references>
      </pivotArea>
    </format>
    <format dxfId="19247">
      <pivotArea dataOnly="0" labelOnly="1" outline="0" fieldPosition="0">
        <references count="2">
          <reference field="5" count="1">
            <x v="5"/>
          </reference>
          <reference field="52" count="1" selected="0">
            <x v="7"/>
          </reference>
        </references>
      </pivotArea>
    </format>
    <format dxfId="19246">
      <pivotArea dataOnly="0" labelOnly="1" outline="0" fieldPosition="0">
        <references count="2">
          <reference field="5" count="1" defaultSubtotal="1">
            <x v="5"/>
          </reference>
          <reference field="52" count="1" selected="0">
            <x v="7"/>
          </reference>
        </references>
      </pivotArea>
    </format>
    <format dxfId="19245">
      <pivotArea dataOnly="0" labelOnly="1" outline="0" fieldPosition="0">
        <references count="2">
          <reference field="5" count="1">
            <x v="8"/>
          </reference>
          <reference field="52" count="1" selected="0">
            <x v="8"/>
          </reference>
        </references>
      </pivotArea>
    </format>
    <format dxfId="19244">
      <pivotArea dataOnly="0" labelOnly="1" outline="0" fieldPosition="0">
        <references count="2">
          <reference field="5" count="1" defaultSubtotal="1">
            <x v="8"/>
          </reference>
          <reference field="52" count="1" selected="0">
            <x v="8"/>
          </reference>
        </references>
      </pivotArea>
    </format>
    <format dxfId="19243">
      <pivotArea dataOnly="0" labelOnly="1" outline="0" fieldPosition="0">
        <references count="2">
          <reference field="5" count="1">
            <x v="7"/>
          </reference>
          <reference field="52" count="1" selected="0">
            <x v="9"/>
          </reference>
        </references>
      </pivotArea>
    </format>
    <format dxfId="19242">
      <pivotArea dataOnly="0" labelOnly="1" outline="0" fieldPosition="0">
        <references count="2">
          <reference field="5" count="1" defaultSubtotal="1">
            <x v="7"/>
          </reference>
          <reference field="52" count="1" selected="0">
            <x v="9"/>
          </reference>
        </references>
      </pivotArea>
    </format>
    <format dxfId="19241">
      <pivotArea dataOnly="0" labelOnly="1" outline="0" fieldPosition="0">
        <references count="2">
          <reference field="5" count="1">
            <x v="11"/>
          </reference>
          <reference field="52" count="1" selected="0">
            <x v="10"/>
          </reference>
        </references>
      </pivotArea>
    </format>
    <format dxfId="19240">
      <pivotArea dataOnly="0" labelOnly="1" outline="0" fieldPosition="0">
        <references count="2">
          <reference field="5" count="1" defaultSubtotal="1">
            <x v="11"/>
          </reference>
          <reference field="52" count="1" selected="0">
            <x v="10"/>
          </reference>
        </references>
      </pivotArea>
    </format>
    <format dxfId="19239">
      <pivotArea dataOnly="0" labelOnly="1" outline="0" fieldPosition="0">
        <references count="3">
          <reference field="5" count="1" selected="0">
            <x v="12"/>
          </reference>
          <reference field="6" count="2">
            <x v="24"/>
            <x v="25"/>
          </reference>
          <reference field="52" count="1" selected="0">
            <x v="0"/>
          </reference>
        </references>
      </pivotArea>
    </format>
    <format dxfId="19238">
      <pivotArea dataOnly="0" labelOnly="1" outline="0" fieldPosition="0">
        <references count="3">
          <reference field="5" count="1" selected="0">
            <x v="0"/>
          </reference>
          <reference field="6" count="1">
            <x v="13"/>
          </reference>
          <reference field="52" count="1" selected="0">
            <x v="1"/>
          </reference>
        </references>
      </pivotArea>
    </format>
    <format dxfId="19237">
      <pivotArea dataOnly="0" labelOnly="1" outline="0" fieldPosition="0">
        <references count="3">
          <reference field="5" count="1" selected="0">
            <x v="6"/>
          </reference>
          <reference field="6" count="1">
            <x v="9"/>
          </reference>
          <reference field="52" count="1" selected="0">
            <x v="2"/>
          </reference>
        </references>
      </pivotArea>
    </format>
    <format dxfId="19236">
      <pivotArea dataOnly="0" labelOnly="1" outline="0" fieldPosition="0">
        <references count="3">
          <reference field="5" count="1" selected="0">
            <x v="3"/>
          </reference>
          <reference field="6" count="1">
            <x v="16"/>
          </reference>
          <reference field="52" count="1" selected="0">
            <x v="3"/>
          </reference>
        </references>
      </pivotArea>
    </format>
    <format dxfId="19235">
      <pivotArea dataOnly="0" labelOnly="1" outline="0" fieldPosition="0">
        <references count="3">
          <reference field="5" count="1" selected="0">
            <x v="9"/>
          </reference>
          <reference field="6" count="1">
            <x v="21"/>
          </reference>
          <reference field="52" count="1" selected="0">
            <x v="4"/>
          </reference>
        </references>
      </pivotArea>
    </format>
    <format dxfId="19234">
      <pivotArea dataOnly="0" labelOnly="1" outline="0" fieldPosition="0">
        <references count="3">
          <reference field="5" count="1" selected="0">
            <x v="4"/>
          </reference>
          <reference field="6" count="1">
            <x v="14"/>
          </reference>
          <reference field="52" count="1" selected="0">
            <x v="5"/>
          </reference>
        </references>
      </pivotArea>
    </format>
    <format dxfId="19233">
      <pivotArea dataOnly="0" labelOnly="1" outline="0" fieldPosition="0">
        <references count="3">
          <reference field="5" count="1" selected="0">
            <x v="2"/>
          </reference>
          <reference field="6" count="1">
            <x v="15"/>
          </reference>
          <reference field="52" count="1" selected="0">
            <x v="6"/>
          </reference>
        </references>
      </pivotArea>
    </format>
    <format dxfId="19232">
      <pivotArea dataOnly="0" labelOnly="1" outline="0" fieldPosition="0">
        <references count="3">
          <reference field="5" count="1" selected="0">
            <x v="5"/>
          </reference>
          <reference field="6" count="1">
            <x v="3"/>
          </reference>
          <reference field="52" count="1" selected="0">
            <x v="7"/>
          </reference>
        </references>
      </pivotArea>
    </format>
    <format dxfId="19231">
      <pivotArea dataOnly="0" labelOnly="1" outline="0" fieldPosition="0">
        <references count="3">
          <reference field="5" count="1" selected="0">
            <x v="8"/>
          </reference>
          <reference field="6" count="1">
            <x v="17"/>
          </reference>
          <reference field="52" count="1" selected="0">
            <x v="8"/>
          </reference>
        </references>
      </pivotArea>
    </format>
    <format dxfId="19230">
      <pivotArea dataOnly="0" labelOnly="1" outline="0" fieldPosition="0">
        <references count="3">
          <reference field="5" count="1" selected="0">
            <x v="7"/>
          </reference>
          <reference field="6" count="1">
            <x v="0"/>
          </reference>
          <reference field="52" count="1" selected="0">
            <x v="9"/>
          </reference>
        </references>
      </pivotArea>
    </format>
    <format dxfId="19229">
      <pivotArea dataOnly="0" labelOnly="1" outline="0" fieldPosition="0">
        <references count="3">
          <reference field="5" count="1" selected="0">
            <x v="11"/>
          </reference>
          <reference field="6" count="1">
            <x v="23"/>
          </reference>
          <reference field="52" count="1" selected="0">
            <x v="10"/>
          </reference>
        </references>
      </pivotArea>
    </format>
    <format dxfId="19228">
      <pivotArea dataOnly="0" labelOnly="1" outline="0" fieldPosition="0">
        <references count="4">
          <reference field="5" count="1" selected="0">
            <x v="12"/>
          </reference>
          <reference field="6" count="1" selected="0">
            <x v="24"/>
          </reference>
          <reference field="8" count="1">
            <x v="12"/>
          </reference>
          <reference field="52" count="1" selected="0">
            <x v="0"/>
          </reference>
        </references>
      </pivotArea>
    </format>
    <format dxfId="19227">
      <pivotArea dataOnly="0" labelOnly="1" outline="0" fieldPosition="0">
        <references count="4">
          <reference field="5" count="1" selected="0">
            <x v="0"/>
          </reference>
          <reference field="6" count="1" selected="0">
            <x v="13"/>
          </reference>
          <reference field="8" count="1">
            <x v="12"/>
          </reference>
          <reference field="52" count="1" selected="0">
            <x v="1"/>
          </reference>
        </references>
      </pivotArea>
    </format>
    <format dxfId="19226">
      <pivotArea dataOnly="0" labelOnly="1" outline="0" fieldPosition="0">
        <references count="4">
          <reference field="5" count="1" selected="0">
            <x v="6"/>
          </reference>
          <reference field="6" count="1" selected="0">
            <x v="9"/>
          </reference>
          <reference field="8" count="1">
            <x v="12"/>
          </reference>
          <reference field="52" count="1" selected="0">
            <x v="2"/>
          </reference>
        </references>
      </pivotArea>
    </format>
    <format dxfId="19225">
      <pivotArea dataOnly="0" labelOnly="1" outline="0" fieldPosition="0">
        <references count="4">
          <reference field="5" count="1" selected="0">
            <x v="3"/>
          </reference>
          <reference field="6" count="1" selected="0">
            <x v="16"/>
          </reference>
          <reference field="8" count="1">
            <x v="12"/>
          </reference>
          <reference field="52" count="1" selected="0">
            <x v="3"/>
          </reference>
        </references>
      </pivotArea>
    </format>
    <format dxfId="19224">
      <pivotArea dataOnly="0" labelOnly="1" outline="0" fieldPosition="0">
        <references count="4">
          <reference field="5" count="1" selected="0">
            <x v="9"/>
          </reference>
          <reference field="6" count="1" selected="0">
            <x v="21"/>
          </reference>
          <reference field="8" count="1">
            <x v="12"/>
          </reference>
          <reference field="52" count="1" selected="0">
            <x v="4"/>
          </reference>
        </references>
      </pivotArea>
    </format>
    <format dxfId="19223">
      <pivotArea dataOnly="0" labelOnly="1" outline="0" fieldPosition="0">
        <references count="4">
          <reference field="5" count="1" selected="0">
            <x v="4"/>
          </reference>
          <reference field="6" count="1" selected="0">
            <x v="14"/>
          </reference>
          <reference field="8" count="1">
            <x v="12"/>
          </reference>
          <reference field="52" count="1" selected="0">
            <x v="5"/>
          </reference>
        </references>
      </pivotArea>
    </format>
    <format dxfId="19222">
      <pivotArea dataOnly="0" labelOnly="1" outline="0" fieldPosition="0">
        <references count="4">
          <reference field="5" count="1" selected="0">
            <x v="2"/>
          </reference>
          <reference field="6" count="1" selected="0">
            <x v="15"/>
          </reference>
          <reference field="8" count="1">
            <x v="12"/>
          </reference>
          <reference field="52" count="1" selected="0">
            <x v="6"/>
          </reference>
        </references>
      </pivotArea>
    </format>
    <format dxfId="19221">
      <pivotArea dataOnly="0" labelOnly="1" outline="0" fieldPosition="0">
        <references count="4">
          <reference field="5" count="1" selected="0">
            <x v="5"/>
          </reference>
          <reference field="6" count="1" selected="0">
            <x v="3"/>
          </reference>
          <reference field="8" count="1">
            <x v="12"/>
          </reference>
          <reference field="52" count="1" selected="0">
            <x v="7"/>
          </reference>
        </references>
      </pivotArea>
    </format>
    <format dxfId="19220">
      <pivotArea dataOnly="0" labelOnly="1" outline="0" fieldPosition="0">
        <references count="4">
          <reference field="5" count="1" selected="0">
            <x v="8"/>
          </reference>
          <reference field="6" count="1" selected="0">
            <x v="17"/>
          </reference>
          <reference field="8" count="1">
            <x v="12"/>
          </reference>
          <reference field="52" count="1" selected="0">
            <x v="8"/>
          </reference>
        </references>
      </pivotArea>
    </format>
    <format dxfId="19219">
      <pivotArea dataOnly="0" labelOnly="1" outline="0" fieldPosition="0">
        <references count="4">
          <reference field="5" count="1" selected="0">
            <x v="7"/>
          </reference>
          <reference field="6" count="1" selected="0">
            <x v="0"/>
          </reference>
          <reference field="8" count="2">
            <x v="9"/>
            <x v="12"/>
          </reference>
          <reference field="52" count="1" selected="0">
            <x v="9"/>
          </reference>
        </references>
      </pivotArea>
    </format>
    <format dxfId="19218">
      <pivotArea dataOnly="0" labelOnly="1" outline="0" fieldPosition="0">
        <references count="4">
          <reference field="5" count="1" selected="0">
            <x v="11"/>
          </reference>
          <reference field="6" count="1" selected="0">
            <x v="23"/>
          </reference>
          <reference field="8" count="1">
            <x v="12"/>
          </reference>
          <reference field="52" count="1" selected="0">
            <x v="10"/>
          </reference>
        </references>
      </pivotArea>
    </format>
    <format dxfId="19217">
      <pivotArea dataOnly="0" labelOnly="1" outline="0" fieldPosition="0">
        <references count="5">
          <reference field="5" count="1" selected="0">
            <x v="12"/>
          </reference>
          <reference field="6" count="1" selected="0">
            <x v="24"/>
          </reference>
          <reference field="8" count="1" selected="0">
            <x v="12"/>
          </reference>
          <reference field="15" count="1">
            <x v="9"/>
          </reference>
          <reference field="52" count="1" selected="0">
            <x v="0"/>
          </reference>
        </references>
      </pivotArea>
    </format>
    <format dxfId="19216">
      <pivotArea dataOnly="0" labelOnly="1" outline="0" fieldPosition="0">
        <references count="5">
          <reference field="5" count="1" selected="0">
            <x v="12"/>
          </reference>
          <reference field="6" count="1" selected="0">
            <x v="25"/>
          </reference>
          <reference field="8" count="1" selected="0">
            <x v="12"/>
          </reference>
          <reference field="15" count="3">
            <x v="5"/>
            <x v="8"/>
            <x v="9"/>
          </reference>
          <reference field="52" count="1" selected="0">
            <x v="0"/>
          </reference>
        </references>
      </pivotArea>
    </format>
    <format dxfId="19215">
      <pivotArea dataOnly="0" labelOnly="1" outline="0" fieldPosition="0">
        <references count="5">
          <reference field="5" count="1" selected="0">
            <x v="0"/>
          </reference>
          <reference field="6" count="1" selected="0">
            <x v="13"/>
          </reference>
          <reference field="8" count="1" selected="0">
            <x v="12"/>
          </reference>
          <reference field="15" count="2">
            <x v="5"/>
            <x v="9"/>
          </reference>
          <reference field="52" count="1" selected="0">
            <x v="1"/>
          </reference>
        </references>
      </pivotArea>
    </format>
    <format dxfId="19214">
      <pivotArea dataOnly="0" labelOnly="1" outline="0" fieldPosition="0">
        <references count="5">
          <reference field="5" count="1" selected="0">
            <x v="6"/>
          </reference>
          <reference field="6" count="1" selected="0">
            <x v="9"/>
          </reference>
          <reference field="8" count="1" selected="0">
            <x v="12"/>
          </reference>
          <reference field="15" count="2">
            <x v="5"/>
            <x v="8"/>
          </reference>
          <reference field="52" count="1" selected="0">
            <x v="2"/>
          </reference>
        </references>
      </pivotArea>
    </format>
    <format dxfId="19213">
      <pivotArea dataOnly="0" labelOnly="1" outline="0" fieldPosition="0">
        <references count="5">
          <reference field="5" count="1" selected="0">
            <x v="3"/>
          </reference>
          <reference field="6" count="1" selected="0">
            <x v="16"/>
          </reference>
          <reference field="8" count="1" selected="0">
            <x v="12"/>
          </reference>
          <reference field="15" count="1">
            <x v="9"/>
          </reference>
          <reference field="52" count="1" selected="0">
            <x v="3"/>
          </reference>
        </references>
      </pivotArea>
    </format>
    <format dxfId="19212">
      <pivotArea dataOnly="0" labelOnly="1" outline="0" fieldPosition="0">
        <references count="5">
          <reference field="5" count="1" selected="0">
            <x v="9"/>
          </reference>
          <reference field="6" count="1" selected="0">
            <x v="21"/>
          </reference>
          <reference field="8" count="1" selected="0">
            <x v="12"/>
          </reference>
          <reference field="15" count="2">
            <x v="5"/>
            <x v="8"/>
          </reference>
          <reference field="52" count="1" selected="0">
            <x v="4"/>
          </reference>
        </references>
      </pivotArea>
    </format>
    <format dxfId="19211">
      <pivotArea dataOnly="0" labelOnly="1" outline="0" fieldPosition="0">
        <references count="5">
          <reference field="5" count="1" selected="0">
            <x v="4"/>
          </reference>
          <reference field="6" count="1" selected="0">
            <x v="14"/>
          </reference>
          <reference field="8" count="1" selected="0">
            <x v="12"/>
          </reference>
          <reference field="15" count="3">
            <x v="5"/>
            <x v="8"/>
            <x v="11"/>
          </reference>
          <reference field="52" count="1" selected="0">
            <x v="5"/>
          </reference>
        </references>
      </pivotArea>
    </format>
    <format dxfId="19210">
      <pivotArea dataOnly="0" labelOnly="1" outline="0" fieldPosition="0">
        <references count="5">
          <reference field="5" count="1" selected="0">
            <x v="2"/>
          </reference>
          <reference field="6" count="1" selected="0">
            <x v="15"/>
          </reference>
          <reference field="8" count="1" selected="0">
            <x v="12"/>
          </reference>
          <reference field="15" count="2">
            <x v="5"/>
            <x v="9"/>
          </reference>
          <reference field="52" count="1" selected="0">
            <x v="6"/>
          </reference>
        </references>
      </pivotArea>
    </format>
    <format dxfId="19209">
      <pivotArea dataOnly="0" labelOnly="1" outline="0" fieldPosition="0">
        <references count="5">
          <reference field="5" count="1" selected="0">
            <x v="5"/>
          </reference>
          <reference field="6" count="1" selected="0">
            <x v="3"/>
          </reference>
          <reference field="8" count="1" selected="0">
            <x v="12"/>
          </reference>
          <reference field="15" count="2">
            <x v="5"/>
            <x v="11"/>
          </reference>
          <reference field="52" count="1" selected="0">
            <x v="7"/>
          </reference>
        </references>
      </pivotArea>
    </format>
    <format dxfId="19208">
      <pivotArea dataOnly="0" labelOnly="1" outline="0" fieldPosition="0">
        <references count="5">
          <reference field="5" count="1" selected="0">
            <x v="8"/>
          </reference>
          <reference field="6" count="1" selected="0">
            <x v="17"/>
          </reference>
          <reference field="8" count="1" selected="0">
            <x v="12"/>
          </reference>
          <reference field="15" count="4">
            <x v="0"/>
            <x v="5"/>
            <x v="8"/>
            <x v="11"/>
          </reference>
          <reference field="52" count="1" selected="0">
            <x v="8"/>
          </reference>
        </references>
      </pivotArea>
    </format>
    <format dxfId="19207">
      <pivotArea dataOnly="0" labelOnly="1" outline="0" fieldPosition="0">
        <references count="5">
          <reference field="5" count="1" selected="0">
            <x v="7"/>
          </reference>
          <reference field="6" count="1" selected="0">
            <x v="0"/>
          </reference>
          <reference field="8" count="1" selected="0">
            <x v="9"/>
          </reference>
          <reference field="15" count="1">
            <x v="0"/>
          </reference>
          <reference field="52" count="1" selected="0">
            <x v="9"/>
          </reference>
        </references>
      </pivotArea>
    </format>
    <format dxfId="19206">
      <pivotArea dataOnly="0" labelOnly="1" outline="0" fieldPosition="0">
        <references count="5">
          <reference field="5" count="1" selected="0">
            <x v="7"/>
          </reference>
          <reference field="6" count="1" selected="0">
            <x v="0"/>
          </reference>
          <reference field="8" count="1" selected="0">
            <x v="12"/>
          </reference>
          <reference field="15" count="1">
            <x v="9"/>
          </reference>
          <reference field="52" count="1" selected="0">
            <x v="9"/>
          </reference>
        </references>
      </pivotArea>
    </format>
    <format dxfId="19205">
      <pivotArea dataOnly="0" labelOnly="1" outline="0" fieldPosition="0">
        <references count="5">
          <reference field="5" count="1" selected="0">
            <x v="11"/>
          </reference>
          <reference field="6" count="1" selected="0">
            <x v="23"/>
          </reference>
          <reference field="8" count="1" selected="0">
            <x v="12"/>
          </reference>
          <reference field="15" count="1">
            <x v="3"/>
          </reference>
          <reference field="52" count="1" selected="0">
            <x v="10"/>
          </reference>
        </references>
      </pivotArea>
    </format>
    <format dxfId="19204">
      <pivotArea dataOnly="0" labelOnly="1" outline="0" fieldPosition="0">
        <references count="1">
          <reference field="4294967294" count="5">
            <x v="0"/>
            <x v="1"/>
            <x v="2"/>
            <x v="3"/>
            <x v="4"/>
          </reference>
        </references>
      </pivotArea>
    </format>
    <format dxfId="19203">
      <pivotArea type="all" dataOnly="0" outline="0" fieldPosition="0"/>
    </format>
    <format dxfId="19202">
      <pivotArea outline="0" collapsedLevelsAreSubtotals="1" fieldPosition="0"/>
    </format>
    <format dxfId="19201">
      <pivotArea dataOnly="0" labelOnly="1" outline="0" fieldPosition="0">
        <references count="1">
          <reference field="52" count="0"/>
        </references>
      </pivotArea>
    </format>
    <format dxfId="19200">
      <pivotArea dataOnly="0" labelOnly="1" grandRow="1" outline="0" fieldPosition="0"/>
    </format>
    <format dxfId="19199">
      <pivotArea dataOnly="0" labelOnly="1" outline="0" fieldPosition="0">
        <references count="2">
          <reference field="5" count="1">
            <x v="12"/>
          </reference>
          <reference field="52" count="1" selected="0">
            <x v="0"/>
          </reference>
        </references>
      </pivotArea>
    </format>
    <format dxfId="19198">
      <pivotArea dataOnly="0" labelOnly="1" outline="0" fieldPosition="0">
        <references count="2">
          <reference field="5" count="1" defaultSubtotal="1">
            <x v="12"/>
          </reference>
          <reference field="52" count="1" selected="0">
            <x v="0"/>
          </reference>
        </references>
      </pivotArea>
    </format>
    <format dxfId="19197">
      <pivotArea dataOnly="0" labelOnly="1" outline="0" fieldPosition="0">
        <references count="2">
          <reference field="5" count="1">
            <x v="0"/>
          </reference>
          <reference field="52" count="1" selected="0">
            <x v="1"/>
          </reference>
        </references>
      </pivotArea>
    </format>
    <format dxfId="19196">
      <pivotArea dataOnly="0" labelOnly="1" outline="0" fieldPosition="0">
        <references count="2">
          <reference field="5" count="1" defaultSubtotal="1">
            <x v="0"/>
          </reference>
          <reference field="52" count="1" selected="0">
            <x v="1"/>
          </reference>
        </references>
      </pivotArea>
    </format>
    <format dxfId="19195">
      <pivotArea dataOnly="0" labelOnly="1" outline="0" fieldPosition="0">
        <references count="2">
          <reference field="5" count="1">
            <x v="6"/>
          </reference>
          <reference field="52" count="1" selected="0">
            <x v="2"/>
          </reference>
        </references>
      </pivotArea>
    </format>
    <format dxfId="19194">
      <pivotArea dataOnly="0" labelOnly="1" outline="0" fieldPosition="0">
        <references count="2">
          <reference field="5" count="1" defaultSubtotal="1">
            <x v="6"/>
          </reference>
          <reference field="52" count="1" selected="0">
            <x v="2"/>
          </reference>
        </references>
      </pivotArea>
    </format>
    <format dxfId="19193">
      <pivotArea dataOnly="0" labelOnly="1" outline="0" fieldPosition="0">
        <references count="2">
          <reference field="5" count="1">
            <x v="3"/>
          </reference>
          <reference field="52" count="1" selected="0">
            <x v="3"/>
          </reference>
        </references>
      </pivotArea>
    </format>
    <format dxfId="19192">
      <pivotArea dataOnly="0" labelOnly="1" outline="0" fieldPosition="0">
        <references count="2">
          <reference field="5" count="1" defaultSubtotal="1">
            <x v="3"/>
          </reference>
          <reference field="52" count="1" selected="0">
            <x v="3"/>
          </reference>
        </references>
      </pivotArea>
    </format>
    <format dxfId="19191">
      <pivotArea dataOnly="0" labelOnly="1" outline="0" fieldPosition="0">
        <references count="2">
          <reference field="5" count="1">
            <x v="9"/>
          </reference>
          <reference field="52" count="1" selected="0">
            <x v="4"/>
          </reference>
        </references>
      </pivotArea>
    </format>
    <format dxfId="19190">
      <pivotArea dataOnly="0" labelOnly="1" outline="0" fieldPosition="0">
        <references count="2">
          <reference field="5" count="1" defaultSubtotal="1">
            <x v="9"/>
          </reference>
          <reference field="52" count="1" selected="0">
            <x v="4"/>
          </reference>
        </references>
      </pivotArea>
    </format>
    <format dxfId="19189">
      <pivotArea dataOnly="0" labelOnly="1" outline="0" fieldPosition="0">
        <references count="2">
          <reference field="5" count="1">
            <x v="4"/>
          </reference>
          <reference field="52" count="1" selected="0">
            <x v="5"/>
          </reference>
        </references>
      </pivotArea>
    </format>
    <format dxfId="19188">
      <pivotArea dataOnly="0" labelOnly="1" outline="0" fieldPosition="0">
        <references count="2">
          <reference field="5" count="1" defaultSubtotal="1">
            <x v="4"/>
          </reference>
          <reference field="52" count="1" selected="0">
            <x v="5"/>
          </reference>
        </references>
      </pivotArea>
    </format>
    <format dxfId="19187">
      <pivotArea dataOnly="0" labelOnly="1" outline="0" fieldPosition="0">
        <references count="2">
          <reference field="5" count="1">
            <x v="2"/>
          </reference>
          <reference field="52" count="1" selected="0">
            <x v="6"/>
          </reference>
        </references>
      </pivotArea>
    </format>
    <format dxfId="19186">
      <pivotArea dataOnly="0" labelOnly="1" outline="0" fieldPosition="0">
        <references count="2">
          <reference field="5" count="1" defaultSubtotal="1">
            <x v="2"/>
          </reference>
          <reference field="52" count="1" selected="0">
            <x v="6"/>
          </reference>
        </references>
      </pivotArea>
    </format>
    <format dxfId="19185">
      <pivotArea dataOnly="0" labelOnly="1" outline="0" fieldPosition="0">
        <references count="2">
          <reference field="5" count="1">
            <x v="5"/>
          </reference>
          <reference field="52" count="1" selected="0">
            <x v="7"/>
          </reference>
        </references>
      </pivotArea>
    </format>
    <format dxfId="19184">
      <pivotArea dataOnly="0" labelOnly="1" outline="0" fieldPosition="0">
        <references count="2">
          <reference field="5" count="1" defaultSubtotal="1">
            <x v="5"/>
          </reference>
          <reference field="52" count="1" selected="0">
            <x v="7"/>
          </reference>
        </references>
      </pivotArea>
    </format>
    <format dxfId="19183">
      <pivotArea dataOnly="0" labelOnly="1" outline="0" fieldPosition="0">
        <references count="2">
          <reference field="5" count="1">
            <x v="8"/>
          </reference>
          <reference field="52" count="1" selected="0">
            <x v="8"/>
          </reference>
        </references>
      </pivotArea>
    </format>
    <format dxfId="19182">
      <pivotArea dataOnly="0" labelOnly="1" outline="0" fieldPosition="0">
        <references count="2">
          <reference field="5" count="1" defaultSubtotal="1">
            <x v="8"/>
          </reference>
          <reference field="52" count="1" selected="0">
            <x v="8"/>
          </reference>
        </references>
      </pivotArea>
    </format>
    <format dxfId="19181">
      <pivotArea dataOnly="0" labelOnly="1" outline="0" fieldPosition="0">
        <references count="2">
          <reference field="5" count="1">
            <x v="7"/>
          </reference>
          <reference field="52" count="1" selected="0">
            <x v="9"/>
          </reference>
        </references>
      </pivotArea>
    </format>
    <format dxfId="19180">
      <pivotArea dataOnly="0" labelOnly="1" outline="0" fieldPosition="0">
        <references count="2">
          <reference field="5" count="1" defaultSubtotal="1">
            <x v="7"/>
          </reference>
          <reference field="52" count="1" selected="0">
            <x v="9"/>
          </reference>
        </references>
      </pivotArea>
    </format>
    <format dxfId="19179">
      <pivotArea dataOnly="0" labelOnly="1" outline="0" fieldPosition="0">
        <references count="2">
          <reference field="5" count="1">
            <x v="11"/>
          </reference>
          <reference field="52" count="1" selected="0">
            <x v="10"/>
          </reference>
        </references>
      </pivotArea>
    </format>
    <format dxfId="19178">
      <pivotArea dataOnly="0" labelOnly="1" outline="0" fieldPosition="0">
        <references count="2">
          <reference field="5" count="1" defaultSubtotal="1">
            <x v="11"/>
          </reference>
          <reference field="52" count="1" selected="0">
            <x v="10"/>
          </reference>
        </references>
      </pivotArea>
    </format>
    <format dxfId="19177">
      <pivotArea dataOnly="0" labelOnly="1" outline="0" fieldPosition="0">
        <references count="3">
          <reference field="5" count="1" selected="0">
            <x v="12"/>
          </reference>
          <reference field="6" count="2">
            <x v="24"/>
            <x v="25"/>
          </reference>
          <reference field="52" count="1" selected="0">
            <x v="0"/>
          </reference>
        </references>
      </pivotArea>
    </format>
    <format dxfId="19176">
      <pivotArea dataOnly="0" labelOnly="1" outline="0" fieldPosition="0">
        <references count="3">
          <reference field="5" count="1" selected="0">
            <x v="0"/>
          </reference>
          <reference field="6" count="1">
            <x v="13"/>
          </reference>
          <reference field="52" count="1" selected="0">
            <x v="1"/>
          </reference>
        </references>
      </pivotArea>
    </format>
    <format dxfId="19175">
      <pivotArea dataOnly="0" labelOnly="1" outline="0" fieldPosition="0">
        <references count="3">
          <reference field="5" count="1" selected="0">
            <x v="6"/>
          </reference>
          <reference field="6" count="1">
            <x v="9"/>
          </reference>
          <reference field="52" count="1" selected="0">
            <x v="2"/>
          </reference>
        </references>
      </pivotArea>
    </format>
    <format dxfId="19174">
      <pivotArea dataOnly="0" labelOnly="1" outline="0" fieldPosition="0">
        <references count="3">
          <reference field="5" count="1" selected="0">
            <x v="3"/>
          </reference>
          <reference field="6" count="1">
            <x v="16"/>
          </reference>
          <reference field="52" count="1" selected="0">
            <x v="3"/>
          </reference>
        </references>
      </pivotArea>
    </format>
    <format dxfId="19173">
      <pivotArea dataOnly="0" labelOnly="1" outline="0" fieldPosition="0">
        <references count="3">
          <reference field="5" count="1" selected="0">
            <x v="9"/>
          </reference>
          <reference field="6" count="1">
            <x v="21"/>
          </reference>
          <reference field="52" count="1" selected="0">
            <x v="4"/>
          </reference>
        </references>
      </pivotArea>
    </format>
    <format dxfId="19172">
      <pivotArea dataOnly="0" labelOnly="1" outline="0" fieldPosition="0">
        <references count="3">
          <reference field="5" count="1" selected="0">
            <x v="4"/>
          </reference>
          <reference field="6" count="1">
            <x v="14"/>
          </reference>
          <reference field="52" count="1" selected="0">
            <x v="5"/>
          </reference>
        </references>
      </pivotArea>
    </format>
    <format dxfId="19171">
      <pivotArea dataOnly="0" labelOnly="1" outline="0" fieldPosition="0">
        <references count="3">
          <reference field="5" count="1" selected="0">
            <x v="2"/>
          </reference>
          <reference field="6" count="1">
            <x v="15"/>
          </reference>
          <reference field="52" count="1" selected="0">
            <x v="6"/>
          </reference>
        </references>
      </pivotArea>
    </format>
    <format dxfId="19170">
      <pivotArea dataOnly="0" labelOnly="1" outline="0" fieldPosition="0">
        <references count="3">
          <reference field="5" count="1" selected="0">
            <x v="5"/>
          </reference>
          <reference field="6" count="1">
            <x v="3"/>
          </reference>
          <reference field="52" count="1" selected="0">
            <x v="7"/>
          </reference>
        </references>
      </pivotArea>
    </format>
    <format dxfId="19169">
      <pivotArea dataOnly="0" labelOnly="1" outline="0" fieldPosition="0">
        <references count="3">
          <reference field="5" count="1" selected="0">
            <x v="8"/>
          </reference>
          <reference field="6" count="1">
            <x v="17"/>
          </reference>
          <reference field="52" count="1" selected="0">
            <x v="8"/>
          </reference>
        </references>
      </pivotArea>
    </format>
    <format dxfId="19168">
      <pivotArea dataOnly="0" labelOnly="1" outline="0" fieldPosition="0">
        <references count="3">
          <reference field="5" count="1" selected="0">
            <x v="7"/>
          </reference>
          <reference field="6" count="1">
            <x v="0"/>
          </reference>
          <reference field="52" count="1" selected="0">
            <x v="9"/>
          </reference>
        </references>
      </pivotArea>
    </format>
    <format dxfId="19167">
      <pivotArea dataOnly="0" labelOnly="1" outline="0" fieldPosition="0">
        <references count="3">
          <reference field="5" count="1" selected="0">
            <x v="11"/>
          </reference>
          <reference field="6" count="1">
            <x v="23"/>
          </reference>
          <reference field="52" count="1" selected="0">
            <x v="10"/>
          </reference>
        </references>
      </pivotArea>
    </format>
    <format dxfId="19166">
      <pivotArea dataOnly="0" labelOnly="1" outline="0" fieldPosition="0">
        <references count="4">
          <reference field="5" count="1" selected="0">
            <x v="12"/>
          </reference>
          <reference field="6" count="1" selected="0">
            <x v="24"/>
          </reference>
          <reference field="8" count="1">
            <x v="12"/>
          </reference>
          <reference field="52" count="1" selected="0">
            <x v="0"/>
          </reference>
        </references>
      </pivotArea>
    </format>
    <format dxfId="19165">
      <pivotArea dataOnly="0" labelOnly="1" outline="0" fieldPosition="0">
        <references count="4">
          <reference field="5" count="1" selected="0">
            <x v="0"/>
          </reference>
          <reference field="6" count="1" selected="0">
            <x v="13"/>
          </reference>
          <reference field="8" count="1">
            <x v="12"/>
          </reference>
          <reference field="52" count="1" selected="0">
            <x v="1"/>
          </reference>
        </references>
      </pivotArea>
    </format>
    <format dxfId="19164">
      <pivotArea dataOnly="0" labelOnly="1" outline="0" fieldPosition="0">
        <references count="4">
          <reference field="5" count="1" selected="0">
            <x v="6"/>
          </reference>
          <reference field="6" count="1" selected="0">
            <x v="9"/>
          </reference>
          <reference field="8" count="1">
            <x v="12"/>
          </reference>
          <reference field="52" count="1" selected="0">
            <x v="2"/>
          </reference>
        </references>
      </pivotArea>
    </format>
    <format dxfId="19163">
      <pivotArea dataOnly="0" labelOnly="1" outline="0" fieldPosition="0">
        <references count="4">
          <reference field="5" count="1" selected="0">
            <x v="3"/>
          </reference>
          <reference field="6" count="1" selected="0">
            <x v="16"/>
          </reference>
          <reference field="8" count="1">
            <x v="12"/>
          </reference>
          <reference field="52" count="1" selected="0">
            <x v="3"/>
          </reference>
        </references>
      </pivotArea>
    </format>
    <format dxfId="19162">
      <pivotArea dataOnly="0" labelOnly="1" outline="0" fieldPosition="0">
        <references count="4">
          <reference field="5" count="1" selected="0">
            <x v="9"/>
          </reference>
          <reference field="6" count="1" selected="0">
            <x v="21"/>
          </reference>
          <reference field="8" count="1">
            <x v="12"/>
          </reference>
          <reference field="52" count="1" selected="0">
            <x v="4"/>
          </reference>
        </references>
      </pivotArea>
    </format>
    <format dxfId="19161">
      <pivotArea dataOnly="0" labelOnly="1" outline="0" fieldPosition="0">
        <references count="4">
          <reference field="5" count="1" selected="0">
            <x v="4"/>
          </reference>
          <reference field="6" count="1" selected="0">
            <x v="14"/>
          </reference>
          <reference field="8" count="1">
            <x v="12"/>
          </reference>
          <reference field="52" count="1" selected="0">
            <x v="5"/>
          </reference>
        </references>
      </pivotArea>
    </format>
    <format dxfId="19160">
      <pivotArea dataOnly="0" labelOnly="1" outline="0" fieldPosition="0">
        <references count="4">
          <reference field="5" count="1" selected="0">
            <x v="2"/>
          </reference>
          <reference field="6" count="1" selected="0">
            <x v="15"/>
          </reference>
          <reference field="8" count="1">
            <x v="12"/>
          </reference>
          <reference field="52" count="1" selected="0">
            <x v="6"/>
          </reference>
        </references>
      </pivotArea>
    </format>
    <format dxfId="19159">
      <pivotArea dataOnly="0" labelOnly="1" outline="0" fieldPosition="0">
        <references count="4">
          <reference field="5" count="1" selected="0">
            <x v="5"/>
          </reference>
          <reference field="6" count="1" selected="0">
            <x v="3"/>
          </reference>
          <reference field="8" count="1">
            <x v="12"/>
          </reference>
          <reference field="52" count="1" selected="0">
            <x v="7"/>
          </reference>
        </references>
      </pivotArea>
    </format>
    <format dxfId="19158">
      <pivotArea dataOnly="0" labelOnly="1" outline="0" fieldPosition="0">
        <references count="4">
          <reference field="5" count="1" selected="0">
            <x v="8"/>
          </reference>
          <reference field="6" count="1" selected="0">
            <x v="17"/>
          </reference>
          <reference field="8" count="1">
            <x v="12"/>
          </reference>
          <reference field="52" count="1" selected="0">
            <x v="8"/>
          </reference>
        </references>
      </pivotArea>
    </format>
    <format dxfId="19157">
      <pivotArea dataOnly="0" labelOnly="1" outline="0" fieldPosition="0">
        <references count="4">
          <reference field="5" count="1" selected="0">
            <x v="7"/>
          </reference>
          <reference field="6" count="1" selected="0">
            <x v="0"/>
          </reference>
          <reference field="8" count="2">
            <x v="9"/>
            <x v="12"/>
          </reference>
          <reference field="52" count="1" selected="0">
            <x v="9"/>
          </reference>
        </references>
      </pivotArea>
    </format>
    <format dxfId="19156">
      <pivotArea dataOnly="0" labelOnly="1" outline="0" fieldPosition="0">
        <references count="4">
          <reference field="5" count="1" selected="0">
            <x v="11"/>
          </reference>
          <reference field="6" count="1" selected="0">
            <x v="23"/>
          </reference>
          <reference field="8" count="1">
            <x v="12"/>
          </reference>
          <reference field="52" count="1" selected="0">
            <x v="10"/>
          </reference>
        </references>
      </pivotArea>
    </format>
    <format dxfId="19155">
      <pivotArea dataOnly="0" labelOnly="1" outline="0" fieldPosition="0">
        <references count="5">
          <reference field="5" count="1" selected="0">
            <x v="12"/>
          </reference>
          <reference field="6" count="1" selected="0">
            <x v="24"/>
          </reference>
          <reference field="8" count="1" selected="0">
            <x v="12"/>
          </reference>
          <reference field="15" count="1">
            <x v="9"/>
          </reference>
          <reference field="52" count="1" selected="0">
            <x v="0"/>
          </reference>
        </references>
      </pivotArea>
    </format>
    <format dxfId="19154">
      <pivotArea dataOnly="0" labelOnly="1" outline="0" fieldPosition="0">
        <references count="5">
          <reference field="5" count="1" selected="0">
            <x v="12"/>
          </reference>
          <reference field="6" count="1" selected="0">
            <x v="25"/>
          </reference>
          <reference field="8" count="1" selected="0">
            <x v="12"/>
          </reference>
          <reference field="15" count="3">
            <x v="5"/>
            <x v="8"/>
            <x v="9"/>
          </reference>
          <reference field="52" count="1" selected="0">
            <x v="0"/>
          </reference>
        </references>
      </pivotArea>
    </format>
    <format dxfId="19153">
      <pivotArea dataOnly="0" labelOnly="1" outline="0" fieldPosition="0">
        <references count="5">
          <reference field="5" count="1" selected="0">
            <x v="0"/>
          </reference>
          <reference field="6" count="1" selected="0">
            <x v="13"/>
          </reference>
          <reference field="8" count="1" selected="0">
            <x v="12"/>
          </reference>
          <reference field="15" count="2">
            <x v="5"/>
            <x v="9"/>
          </reference>
          <reference field="52" count="1" selected="0">
            <x v="1"/>
          </reference>
        </references>
      </pivotArea>
    </format>
    <format dxfId="19152">
      <pivotArea dataOnly="0" labelOnly="1" outline="0" fieldPosition="0">
        <references count="5">
          <reference field="5" count="1" selected="0">
            <x v="6"/>
          </reference>
          <reference field="6" count="1" selected="0">
            <x v="9"/>
          </reference>
          <reference field="8" count="1" selected="0">
            <x v="12"/>
          </reference>
          <reference field="15" count="2">
            <x v="5"/>
            <x v="8"/>
          </reference>
          <reference field="52" count="1" selected="0">
            <x v="2"/>
          </reference>
        </references>
      </pivotArea>
    </format>
    <format dxfId="19151">
      <pivotArea dataOnly="0" labelOnly="1" outline="0" fieldPosition="0">
        <references count="5">
          <reference field="5" count="1" selected="0">
            <x v="3"/>
          </reference>
          <reference field="6" count="1" selected="0">
            <x v="16"/>
          </reference>
          <reference field="8" count="1" selected="0">
            <x v="12"/>
          </reference>
          <reference field="15" count="1">
            <x v="9"/>
          </reference>
          <reference field="52" count="1" selected="0">
            <x v="3"/>
          </reference>
        </references>
      </pivotArea>
    </format>
    <format dxfId="19150">
      <pivotArea dataOnly="0" labelOnly="1" outline="0" fieldPosition="0">
        <references count="5">
          <reference field="5" count="1" selected="0">
            <x v="9"/>
          </reference>
          <reference field="6" count="1" selected="0">
            <x v="21"/>
          </reference>
          <reference field="8" count="1" selected="0">
            <x v="12"/>
          </reference>
          <reference field="15" count="2">
            <x v="5"/>
            <x v="8"/>
          </reference>
          <reference field="52" count="1" selected="0">
            <x v="4"/>
          </reference>
        </references>
      </pivotArea>
    </format>
    <format dxfId="19149">
      <pivotArea dataOnly="0" labelOnly="1" outline="0" fieldPosition="0">
        <references count="5">
          <reference field="5" count="1" selected="0">
            <x v="4"/>
          </reference>
          <reference field="6" count="1" selected="0">
            <x v="14"/>
          </reference>
          <reference field="8" count="1" selected="0">
            <x v="12"/>
          </reference>
          <reference field="15" count="3">
            <x v="5"/>
            <x v="8"/>
            <x v="11"/>
          </reference>
          <reference field="52" count="1" selected="0">
            <x v="5"/>
          </reference>
        </references>
      </pivotArea>
    </format>
    <format dxfId="19148">
      <pivotArea dataOnly="0" labelOnly="1" outline="0" fieldPosition="0">
        <references count="5">
          <reference field="5" count="1" selected="0">
            <x v="2"/>
          </reference>
          <reference field="6" count="1" selected="0">
            <x v="15"/>
          </reference>
          <reference field="8" count="1" selected="0">
            <x v="12"/>
          </reference>
          <reference field="15" count="2">
            <x v="5"/>
            <x v="9"/>
          </reference>
          <reference field="52" count="1" selected="0">
            <x v="6"/>
          </reference>
        </references>
      </pivotArea>
    </format>
    <format dxfId="19147">
      <pivotArea dataOnly="0" labelOnly="1" outline="0" fieldPosition="0">
        <references count="5">
          <reference field="5" count="1" selected="0">
            <x v="5"/>
          </reference>
          <reference field="6" count="1" selected="0">
            <x v="3"/>
          </reference>
          <reference field="8" count="1" selected="0">
            <x v="12"/>
          </reference>
          <reference field="15" count="2">
            <x v="5"/>
            <x v="11"/>
          </reference>
          <reference field="52" count="1" selected="0">
            <x v="7"/>
          </reference>
        </references>
      </pivotArea>
    </format>
    <format dxfId="19146">
      <pivotArea dataOnly="0" labelOnly="1" outline="0" fieldPosition="0">
        <references count="5">
          <reference field="5" count="1" selected="0">
            <x v="8"/>
          </reference>
          <reference field="6" count="1" selected="0">
            <x v="17"/>
          </reference>
          <reference field="8" count="1" selected="0">
            <x v="12"/>
          </reference>
          <reference field="15" count="4">
            <x v="0"/>
            <x v="5"/>
            <x v="8"/>
            <x v="11"/>
          </reference>
          <reference field="52" count="1" selected="0">
            <x v="8"/>
          </reference>
        </references>
      </pivotArea>
    </format>
    <format dxfId="19145">
      <pivotArea dataOnly="0" labelOnly="1" outline="0" fieldPosition="0">
        <references count="5">
          <reference field="5" count="1" selected="0">
            <x v="7"/>
          </reference>
          <reference field="6" count="1" selected="0">
            <x v="0"/>
          </reference>
          <reference field="8" count="1" selected="0">
            <x v="9"/>
          </reference>
          <reference field="15" count="1">
            <x v="0"/>
          </reference>
          <reference field="52" count="1" selected="0">
            <x v="9"/>
          </reference>
        </references>
      </pivotArea>
    </format>
    <format dxfId="19144">
      <pivotArea dataOnly="0" labelOnly="1" outline="0" fieldPosition="0">
        <references count="5">
          <reference field="5" count="1" selected="0">
            <x v="7"/>
          </reference>
          <reference field="6" count="1" selected="0">
            <x v="0"/>
          </reference>
          <reference field="8" count="1" selected="0">
            <x v="12"/>
          </reference>
          <reference field="15" count="1">
            <x v="9"/>
          </reference>
          <reference field="52" count="1" selected="0">
            <x v="9"/>
          </reference>
        </references>
      </pivotArea>
    </format>
    <format dxfId="19143">
      <pivotArea dataOnly="0" labelOnly="1" outline="0" fieldPosition="0">
        <references count="5">
          <reference field="5" count="1" selected="0">
            <x v="11"/>
          </reference>
          <reference field="6" count="1" selected="0">
            <x v="23"/>
          </reference>
          <reference field="8" count="1" selected="0">
            <x v="12"/>
          </reference>
          <reference field="15" count="1">
            <x v="3"/>
          </reference>
          <reference field="52" count="1" selected="0">
            <x v="10"/>
          </reference>
        </references>
      </pivotArea>
    </format>
    <format dxfId="19142">
      <pivotArea dataOnly="0" labelOnly="1" outline="0" fieldPosition="0">
        <references count="1">
          <reference field="4294967294" count="5">
            <x v="0"/>
            <x v="1"/>
            <x v="2"/>
            <x v="3"/>
            <x v="4"/>
          </reference>
        </references>
      </pivotArea>
    </format>
    <format dxfId="19141">
      <pivotArea type="all" dataOnly="0" outline="0" fieldPosition="0"/>
    </format>
    <format dxfId="19140">
      <pivotArea outline="0" collapsedLevelsAreSubtotals="1" fieldPosition="0"/>
    </format>
    <format dxfId="19139">
      <pivotArea dataOnly="0" labelOnly="1" outline="0" fieldPosition="0">
        <references count="1">
          <reference field="52" count="0"/>
        </references>
      </pivotArea>
    </format>
    <format dxfId="19138">
      <pivotArea dataOnly="0" labelOnly="1" grandRow="1" outline="0" fieldPosition="0"/>
    </format>
    <format dxfId="19137">
      <pivotArea dataOnly="0" labelOnly="1" outline="0" fieldPosition="0">
        <references count="2">
          <reference field="5" count="1">
            <x v="12"/>
          </reference>
          <reference field="52" count="1" selected="0">
            <x v="0"/>
          </reference>
        </references>
      </pivotArea>
    </format>
    <format dxfId="19136">
      <pivotArea dataOnly="0" labelOnly="1" outline="0" fieldPosition="0">
        <references count="2">
          <reference field="5" count="1" defaultSubtotal="1">
            <x v="12"/>
          </reference>
          <reference field="52" count="1" selected="0">
            <x v="0"/>
          </reference>
        </references>
      </pivotArea>
    </format>
    <format dxfId="19135">
      <pivotArea dataOnly="0" labelOnly="1" outline="0" fieldPosition="0">
        <references count="2">
          <reference field="5" count="1">
            <x v="0"/>
          </reference>
          <reference field="52" count="1" selected="0">
            <x v="1"/>
          </reference>
        </references>
      </pivotArea>
    </format>
    <format dxfId="19134">
      <pivotArea dataOnly="0" labelOnly="1" outline="0" fieldPosition="0">
        <references count="2">
          <reference field="5" count="1" defaultSubtotal="1">
            <x v="0"/>
          </reference>
          <reference field="52" count="1" selected="0">
            <x v="1"/>
          </reference>
        </references>
      </pivotArea>
    </format>
    <format dxfId="19133">
      <pivotArea dataOnly="0" labelOnly="1" outline="0" fieldPosition="0">
        <references count="2">
          <reference field="5" count="1">
            <x v="6"/>
          </reference>
          <reference field="52" count="1" selected="0">
            <x v="2"/>
          </reference>
        </references>
      </pivotArea>
    </format>
    <format dxfId="19132">
      <pivotArea dataOnly="0" labelOnly="1" outline="0" fieldPosition="0">
        <references count="2">
          <reference field="5" count="1" defaultSubtotal="1">
            <x v="6"/>
          </reference>
          <reference field="52" count="1" selected="0">
            <x v="2"/>
          </reference>
        </references>
      </pivotArea>
    </format>
    <format dxfId="19131">
      <pivotArea dataOnly="0" labelOnly="1" outline="0" fieldPosition="0">
        <references count="2">
          <reference field="5" count="1">
            <x v="3"/>
          </reference>
          <reference field="52" count="1" selected="0">
            <x v="3"/>
          </reference>
        </references>
      </pivotArea>
    </format>
    <format dxfId="19130">
      <pivotArea dataOnly="0" labelOnly="1" outline="0" fieldPosition="0">
        <references count="2">
          <reference field="5" count="1" defaultSubtotal="1">
            <x v="3"/>
          </reference>
          <reference field="52" count="1" selected="0">
            <x v="3"/>
          </reference>
        </references>
      </pivotArea>
    </format>
    <format dxfId="19129">
      <pivotArea dataOnly="0" labelOnly="1" outline="0" fieldPosition="0">
        <references count="2">
          <reference field="5" count="1">
            <x v="9"/>
          </reference>
          <reference field="52" count="1" selected="0">
            <x v="4"/>
          </reference>
        </references>
      </pivotArea>
    </format>
    <format dxfId="19128">
      <pivotArea dataOnly="0" labelOnly="1" outline="0" fieldPosition="0">
        <references count="2">
          <reference field="5" count="1" defaultSubtotal="1">
            <x v="9"/>
          </reference>
          <reference field="52" count="1" selected="0">
            <x v="4"/>
          </reference>
        </references>
      </pivotArea>
    </format>
    <format dxfId="19127">
      <pivotArea dataOnly="0" labelOnly="1" outline="0" fieldPosition="0">
        <references count="2">
          <reference field="5" count="1">
            <x v="4"/>
          </reference>
          <reference field="52" count="1" selected="0">
            <x v="5"/>
          </reference>
        </references>
      </pivotArea>
    </format>
    <format dxfId="19126">
      <pivotArea dataOnly="0" labelOnly="1" outline="0" fieldPosition="0">
        <references count="2">
          <reference field="5" count="1" defaultSubtotal="1">
            <x v="4"/>
          </reference>
          <reference field="52" count="1" selected="0">
            <x v="5"/>
          </reference>
        </references>
      </pivotArea>
    </format>
    <format dxfId="19125">
      <pivotArea dataOnly="0" labelOnly="1" outline="0" fieldPosition="0">
        <references count="2">
          <reference field="5" count="1">
            <x v="2"/>
          </reference>
          <reference field="52" count="1" selected="0">
            <x v="6"/>
          </reference>
        </references>
      </pivotArea>
    </format>
    <format dxfId="19124">
      <pivotArea dataOnly="0" labelOnly="1" outline="0" fieldPosition="0">
        <references count="2">
          <reference field="5" count="1" defaultSubtotal="1">
            <x v="2"/>
          </reference>
          <reference field="52" count="1" selected="0">
            <x v="6"/>
          </reference>
        </references>
      </pivotArea>
    </format>
    <format dxfId="19123">
      <pivotArea dataOnly="0" labelOnly="1" outline="0" fieldPosition="0">
        <references count="2">
          <reference field="5" count="1">
            <x v="5"/>
          </reference>
          <reference field="52" count="1" selected="0">
            <x v="7"/>
          </reference>
        </references>
      </pivotArea>
    </format>
    <format dxfId="19122">
      <pivotArea dataOnly="0" labelOnly="1" outline="0" fieldPosition="0">
        <references count="2">
          <reference field="5" count="1" defaultSubtotal="1">
            <x v="5"/>
          </reference>
          <reference field="52" count="1" selected="0">
            <x v="7"/>
          </reference>
        </references>
      </pivotArea>
    </format>
    <format dxfId="19121">
      <pivotArea dataOnly="0" labelOnly="1" outline="0" fieldPosition="0">
        <references count="2">
          <reference field="5" count="1">
            <x v="8"/>
          </reference>
          <reference field="52" count="1" selected="0">
            <x v="8"/>
          </reference>
        </references>
      </pivotArea>
    </format>
    <format dxfId="19120">
      <pivotArea dataOnly="0" labelOnly="1" outline="0" fieldPosition="0">
        <references count="2">
          <reference field="5" count="1" defaultSubtotal="1">
            <x v="8"/>
          </reference>
          <reference field="52" count="1" selected="0">
            <x v="8"/>
          </reference>
        </references>
      </pivotArea>
    </format>
    <format dxfId="19119">
      <pivotArea dataOnly="0" labelOnly="1" outline="0" fieldPosition="0">
        <references count="2">
          <reference field="5" count="1">
            <x v="7"/>
          </reference>
          <reference field="52" count="1" selected="0">
            <x v="9"/>
          </reference>
        </references>
      </pivotArea>
    </format>
    <format dxfId="19118">
      <pivotArea dataOnly="0" labelOnly="1" outline="0" fieldPosition="0">
        <references count="2">
          <reference field="5" count="1" defaultSubtotal="1">
            <x v="7"/>
          </reference>
          <reference field="52" count="1" selected="0">
            <x v="9"/>
          </reference>
        </references>
      </pivotArea>
    </format>
    <format dxfId="19117">
      <pivotArea dataOnly="0" labelOnly="1" outline="0" fieldPosition="0">
        <references count="2">
          <reference field="5" count="1">
            <x v="11"/>
          </reference>
          <reference field="52" count="1" selected="0">
            <x v="10"/>
          </reference>
        </references>
      </pivotArea>
    </format>
    <format dxfId="19116">
      <pivotArea dataOnly="0" labelOnly="1" outline="0" fieldPosition="0">
        <references count="2">
          <reference field="5" count="1" defaultSubtotal="1">
            <x v="11"/>
          </reference>
          <reference field="52" count="1" selected="0">
            <x v="10"/>
          </reference>
        </references>
      </pivotArea>
    </format>
    <format dxfId="19115">
      <pivotArea dataOnly="0" labelOnly="1" outline="0" fieldPosition="0">
        <references count="3">
          <reference field="5" count="1" selected="0">
            <x v="12"/>
          </reference>
          <reference field="6" count="2">
            <x v="24"/>
            <x v="25"/>
          </reference>
          <reference field="52" count="1" selected="0">
            <x v="0"/>
          </reference>
        </references>
      </pivotArea>
    </format>
    <format dxfId="19114">
      <pivotArea dataOnly="0" labelOnly="1" outline="0" fieldPosition="0">
        <references count="3">
          <reference field="5" count="1" selected="0">
            <x v="0"/>
          </reference>
          <reference field="6" count="1">
            <x v="13"/>
          </reference>
          <reference field="52" count="1" selected="0">
            <x v="1"/>
          </reference>
        </references>
      </pivotArea>
    </format>
    <format dxfId="19113">
      <pivotArea dataOnly="0" labelOnly="1" outline="0" fieldPosition="0">
        <references count="3">
          <reference field="5" count="1" selected="0">
            <x v="6"/>
          </reference>
          <reference field="6" count="1">
            <x v="9"/>
          </reference>
          <reference field="52" count="1" selected="0">
            <x v="2"/>
          </reference>
        </references>
      </pivotArea>
    </format>
    <format dxfId="19112">
      <pivotArea dataOnly="0" labelOnly="1" outline="0" fieldPosition="0">
        <references count="3">
          <reference field="5" count="1" selected="0">
            <x v="3"/>
          </reference>
          <reference field="6" count="1">
            <x v="16"/>
          </reference>
          <reference field="52" count="1" selected="0">
            <x v="3"/>
          </reference>
        </references>
      </pivotArea>
    </format>
    <format dxfId="19111">
      <pivotArea dataOnly="0" labelOnly="1" outline="0" fieldPosition="0">
        <references count="3">
          <reference field="5" count="1" selected="0">
            <x v="9"/>
          </reference>
          <reference field="6" count="1">
            <x v="21"/>
          </reference>
          <reference field="52" count="1" selected="0">
            <x v="4"/>
          </reference>
        </references>
      </pivotArea>
    </format>
    <format dxfId="19110">
      <pivotArea dataOnly="0" labelOnly="1" outline="0" fieldPosition="0">
        <references count="3">
          <reference field="5" count="1" selected="0">
            <x v="4"/>
          </reference>
          <reference field="6" count="1">
            <x v="14"/>
          </reference>
          <reference field="52" count="1" selected="0">
            <x v="5"/>
          </reference>
        </references>
      </pivotArea>
    </format>
    <format dxfId="19109">
      <pivotArea dataOnly="0" labelOnly="1" outline="0" fieldPosition="0">
        <references count="3">
          <reference field="5" count="1" selected="0">
            <x v="2"/>
          </reference>
          <reference field="6" count="1">
            <x v="15"/>
          </reference>
          <reference field="52" count="1" selected="0">
            <x v="6"/>
          </reference>
        </references>
      </pivotArea>
    </format>
    <format dxfId="19108">
      <pivotArea dataOnly="0" labelOnly="1" outline="0" fieldPosition="0">
        <references count="3">
          <reference field="5" count="1" selected="0">
            <x v="5"/>
          </reference>
          <reference field="6" count="1">
            <x v="3"/>
          </reference>
          <reference field="52" count="1" selected="0">
            <x v="7"/>
          </reference>
        </references>
      </pivotArea>
    </format>
    <format dxfId="19107">
      <pivotArea dataOnly="0" labelOnly="1" outline="0" fieldPosition="0">
        <references count="3">
          <reference field="5" count="1" selected="0">
            <x v="8"/>
          </reference>
          <reference field="6" count="2">
            <x v="17"/>
            <x v="26"/>
          </reference>
          <reference field="52" count="1" selected="0">
            <x v="8"/>
          </reference>
        </references>
      </pivotArea>
    </format>
    <format dxfId="19106">
      <pivotArea dataOnly="0" labelOnly="1" outline="0" fieldPosition="0">
        <references count="3">
          <reference field="5" count="1" selected="0">
            <x v="7"/>
          </reference>
          <reference field="6" count="2">
            <x v="0"/>
            <x v="27"/>
          </reference>
          <reference field="52" count="1" selected="0">
            <x v="9"/>
          </reference>
        </references>
      </pivotArea>
    </format>
    <format dxfId="19105">
      <pivotArea dataOnly="0" labelOnly="1" outline="0" fieldPosition="0">
        <references count="3">
          <reference field="5" count="1" selected="0">
            <x v="11"/>
          </reference>
          <reference field="6" count="1">
            <x v="23"/>
          </reference>
          <reference field="52" count="1" selected="0">
            <x v="10"/>
          </reference>
        </references>
      </pivotArea>
    </format>
    <format dxfId="19104">
      <pivotArea dataOnly="0" labelOnly="1" outline="0" fieldPosition="0">
        <references count="4">
          <reference field="5" count="1" selected="0">
            <x v="12"/>
          </reference>
          <reference field="6" count="1" selected="0">
            <x v="24"/>
          </reference>
          <reference field="7" count="2">
            <x v="11"/>
            <x v="12"/>
          </reference>
          <reference field="52" count="1" selected="0">
            <x v="0"/>
          </reference>
        </references>
      </pivotArea>
    </format>
    <format dxfId="19103">
      <pivotArea dataOnly="0" labelOnly="1" outline="0" fieldPosition="0">
        <references count="4">
          <reference field="5" count="1" selected="0">
            <x v="12"/>
          </reference>
          <reference field="6" count="1" selected="0">
            <x v="25"/>
          </reference>
          <reference field="7" count="3">
            <x v="3"/>
            <x v="9"/>
            <x v="13"/>
          </reference>
          <reference field="52" count="1" selected="0">
            <x v="0"/>
          </reference>
        </references>
      </pivotArea>
    </format>
    <format dxfId="19102">
      <pivotArea dataOnly="0" labelOnly="1" outline="0" fieldPosition="0">
        <references count="4">
          <reference field="5" count="1" selected="0">
            <x v="0"/>
          </reference>
          <reference field="6" count="1" selected="0">
            <x v="13"/>
          </reference>
          <reference field="7" count="5">
            <x v="0"/>
            <x v="4"/>
            <x v="5"/>
            <x v="6"/>
            <x v="10"/>
          </reference>
          <reference field="52" count="1" selected="0">
            <x v="1"/>
          </reference>
        </references>
      </pivotArea>
    </format>
    <format dxfId="19101">
      <pivotArea dataOnly="0" labelOnly="1" outline="0" fieldPosition="0">
        <references count="4">
          <reference field="5" count="1" selected="0">
            <x v="6"/>
          </reference>
          <reference field="6" count="1" selected="0">
            <x v="9"/>
          </reference>
          <reference field="7" count="5">
            <x v="3"/>
            <x v="9"/>
            <x v="11"/>
            <x v="12"/>
            <x v="13"/>
          </reference>
          <reference field="52" count="1" selected="0">
            <x v="2"/>
          </reference>
        </references>
      </pivotArea>
    </format>
    <format dxfId="19100">
      <pivotArea dataOnly="0" labelOnly="1" outline="0" fieldPosition="0">
        <references count="4">
          <reference field="5" count="1" selected="0">
            <x v="3"/>
          </reference>
          <reference field="6" count="1" selected="0">
            <x v="16"/>
          </reference>
          <reference field="7" count="4">
            <x v="0"/>
            <x v="4"/>
            <x v="5"/>
            <x v="6"/>
          </reference>
          <reference field="52" count="1" selected="0">
            <x v="3"/>
          </reference>
        </references>
      </pivotArea>
    </format>
    <format dxfId="19099">
      <pivotArea dataOnly="0" labelOnly="1" outline="0" fieldPosition="0">
        <references count="4">
          <reference field="5" count="1" selected="0">
            <x v="9"/>
          </reference>
          <reference field="6" count="1" selected="0">
            <x v="21"/>
          </reference>
          <reference field="7" count="5">
            <x v="9"/>
            <x v="10"/>
            <x v="11"/>
            <x v="12"/>
            <x v="13"/>
          </reference>
          <reference field="52" count="1" selected="0">
            <x v="4"/>
          </reference>
        </references>
      </pivotArea>
    </format>
    <format dxfId="19098">
      <pivotArea dataOnly="0" labelOnly="1" outline="0" fieldPosition="0">
        <references count="4">
          <reference field="5" count="1" selected="0">
            <x v="4"/>
          </reference>
          <reference field="6" count="1" selected="0">
            <x v="14"/>
          </reference>
          <reference field="7" count="4">
            <x v="3"/>
            <x v="4"/>
            <x v="5"/>
            <x v="6"/>
          </reference>
          <reference field="52" count="1" selected="0">
            <x v="5"/>
          </reference>
        </references>
      </pivotArea>
    </format>
    <format dxfId="19097">
      <pivotArea dataOnly="0" labelOnly="1" outline="0" fieldPosition="0">
        <references count="4">
          <reference field="5" count="1" selected="0">
            <x v="2"/>
          </reference>
          <reference field="6" count="1" selected="0">
            <x v="15"/>
          </reference>
          <reference field="7" count="3">
            <x v="0"/>
            <x v="10"/>
            <x v="12"/>
          </reference>
          <reference field="52" count="1" selected="0">
            <x v="6"/>
          </reference>
        </references>
      </pivotArea>
    </format>
    <format dxfId="19096">
      <pivotArea dataOnly="0" labelOnly="1" outline="0" fieldPosition="0">
        <references count="4">
          <reference field="5" count="1" selected="0">
            <x v="5"/>
          </reference>
          <reference field="6" count="1" selected="0">
            <x v="3"/>
          </reference>
          <reference field="7" count="4">
            <x v="3"/>
            <x v="6"/>
            <x v="9"/>
            <x v="13"/>
          </reference>
          <reference field="52" count="1" selected="0">
            <x v="7"/>
          </reference>
        </references>
      </pivotArea>
    </format>
    <format dxfId="19095">
      <pivotArea dataOnly="0" labelOnly="1" outline="0" fieldPosition="0">
        <references count="4">
          <reference field="5" count="1" selected="0">
            <x v="8"/>
          </reference>
          <reference field="6" count="1" selected="0">
            <x v="17"/>
          </reference>
          <reference field="7" count="4">
            <x v="0"/>
            <x v="3"/>
            <x v="4"/>
            <x v="6"/>
          </reference>
          <reference field="52" count="1" selected="0">
            <x v="8"/>
          </reference>
        </references>
      </pivotArea>
    </format>
    <format dxfId="19094">
      <pivotArea dataOnly="0" labelOnly="1" outline="0" fieldPosition="0">
        <references count="4">
          <reference field="5" count="1" selected="0">
            <x v="8"/>
          </reference>
          <reference field="6" count="1" selected="0">
            <x v="26"/>
          </reference>
          <reference field="7" count="1">
            <x v="14"/>
          </reference>
          <reference field="52" count="1" selected="0">
            <x v="8"/>
          </reference>
        </references>
      </pivotArea>
    </format>
    <format dxfId="19093">
      <pivotArea dataOnly="0" labelOnly="1" outline="0" fieldPosition="0">
        <references count="4">
          <reference field="5" count="1" selected="0">
            <x v="7"/>
          </reference>
          <reference field="6" count="1" selected="0">
            <x v="0"/>
          </reference>
          <reference field="7" count="1">
            <x v="0"/>
          </reference>
          <reference field="52" count="1" selected="0">
            <x v="9"/>
          </reference>
        </references>
      </pivotArea>
    </format>
    <format dxfId="19092">
      <pivotArea dataOnly="0" labelOnly="1" outline="0" fieldPosition="0">
        <references count="4">
          <reference field="5" count="1" selected="0">
            <x v="7"/>
          </reference>
          <reference field="6" count="1" selected="0">
            <x v="27"/>
          </reference>
          <reference field="7" count="1">
            <x v="14"/>
          </reference>
          <reference field="52" count="1" selected="0">
            <x v="9"/>
          </reference>
        </references>
      </pivotArea>
    </format>
    <format dxfId="19091">
      <pivotArea dataOnly="0" labelOnly="1" outline="0" fieldPosition="0">
        <references count="4">
          <reference field="5" count="1" selected="0">
            <x v="11"/>
          </reference>
          <reference field="6" count="1" selected="0">
            <x v="23"/>
          </reference>
          <reference field="7" count="1">
            <x v="9"/>
          </reference>
          <reference field="52" count="1" selected="0">
            <x v="10"/>
          </reference>
        </references>
      </pivotArea>
    </format>
    <format dxfId="19090">
      <pivotArea dataOnly="0" labelOnly="1" outline="0" fieldPosition="0">
        <references count="5">
          <reference field="5" count="1" selected="0">
            <x v="12"/>
          </reference>
          <reference field="6" count="1" selected="0">
            <x v="24"/>
          </reference>
          <reference field="7" count="1" selected="0">
            <x v="11"/>
          </reference>
          <reference field="8" count="1">
            <x v="12"/>
          </reference>
          <reference field="52" count="1" selected="0">
            <x v="0"/>
          </reference>
        </references>
      </pivotArea>
    </format>
    <format dxfId="19089">
      <pivotArea dataOnly="0" labelOnly="1" outline="0" fieldPosition="0">
        <references count="5">
          <reference field="5" count="1" selected="0">
            <x v="0"/>
          </reference>
          <reference field="6" count="1" selected="0">
            <x v="13"/>
          </reference>
          <reference field="7" count="1" selected="0">
            <x v="0"/>
          </reference>
          <reference field="8" count="1">
            <x v="12"/>
          </reference>
          <reference field="52" count="1" selected="0">
            <x v="1"/>
          </reference>
        </references>
      </pivotArea>
    </format>
    <format dxfId="19088">
      <pivotArea dataOnly="0" labelOnly="1" outline="0" fieldPosition="0">
        <references count="5">
          <reference field="5" count="1" selected="0">
            <x v="6"/>
          </reference>
          <reference field="6" count="1" selected="0">
            <x v="9"/>
          </reference>
          <reference field="7" count="1" selected="0">
            <x v="3"/>
          </reference>
          <reference field="8" count="1">
            <x v="12"/>
          </reference>
          <reference field="52" count="1" selected="0">
            <x v="2"/>
          </reference>
        </references>
      </pivotArea>
    </format>
    <format dxfId="19087">
      <pivotArea dataOnly="0" labelOnly="1" outline="0" fieldPosition="0">
        <references count="5">
          <reference field="5" count="1" selected="0">
            <x v="3"/>
          </reference>
          <reference field="6" count="1" selected="0">
            <x v="16"/>
          </reference>
          <reference field="7" count="1" selected="0">
            <x v="0"/>
          </reference>
          <reference field="8" count="1">
            <x v="12"/>
          </reference>
          <reference field="52" count="1" selected="0">
            <x v="3"/>
          </reference>
        </references>
      </pivotArea>
    </format>
    <format dxfId="19086">
      <pivotArea dataOnly="0" labelOnly="1" outline="0" fieldPosition="0">
        <references count="5">
          <reference field="5" count="1" selected="0">
            <x v="9"/>
          </reference>
          <reference field="6" count="1" selected="0">
            <x v="21"/>
          </reference>
          <reference field="7" count="1" selected="0">
            <x v="9"/>
          </reference>
          <reference field="8" count="1">
            <x v="12"/>
          </reference>
          <reference field="52" count="1" selected="0">
            <x v="4"/>
          </reference>
        </references>
      </pivotArea>
    </format>
    <format dxfId="19085">
      <pivotArea dataOnly="0" labelOnly="1" outline="0" fieldPosition="0">
        <references count="5">
          <reference field="5" count="1" selected="0">
            <x v="4"/>
          </reference>
          <reference field="6" count="1" selected="0">
            <x v="14"/>
          </reference>
          <reference field="7" count="1" selected="0">
            <x v="3"/>
          </reference>
          <reference field="8" count="1">
            <x v="12"/>
          </reference>
          <reference field="52" count="1" selected="0">
            <x v="5"/>
          </reference>
        </references>
      </pivotArea>
    </format>
    <format dxfId="19084">
      <pivotArea dataOnly="0" labelOnly="1" outline="0" fieldPosition="0">
        <references count="5">
          <reference field="5" count="1" selected="0">
            <x v="2"/>
          </reference>
          <reference field="6" count="1" selected="0">
            <x v="15"/>
          </reference>
          <reference field="7" count="1" selected="0">
            <x v="0"/>
          </reference>
          <reference field="8" count="1">
            <x v="12"/>
          </reference>
          <reference field="52" count="1" selected="0">
            <x v="6"/>
          </reference>
        </references>
      </pivotArea>
    </format>
    <format dxfId="19083">
      <pivotArea dataOnly="0" labelOnly="1" outline="0" fieldPosition="0">
        <references count="5">
          <reference field="5" count="1" selected="0">
            <x v="5"/>
          </reference>
          <reference field="6" count="1" selected="0">
            <x v="3"/>
          </reference>
          <reference field="7" count="1" selected="0">
            <x v="3"/>
          </reference>
          <reference field="8" count="1">
            <x v="12"/>
          </reference>
          <reference field="52" count="1" selected="0">
            <x v="7"/>
          </reference>
        </references>
      </pivotArea>
    </format>
    <format dxfId="19082">
      <pivotArea dataOnly="0" labelOnly="1" outline="0" fieldPosition="0">
        <references count="5">
          <reference field="5" count="1" selected="0">
            <x v="8"/>
          </reference>
          <reference field="6" count="1" selected="0">
            <x v="17"/>
          </reference>
          <reference field="7" count="1" selected="0">
            <x v="0"/>
          </reference>
          <reference field="8" count="1">
            <x v="12"/>
          </reference>
          <reference field="52" count="1" selected="0">
            <x v="8"/>
          </reference>
        </references>
      </pivotArea>
    </format>
    <format dxfId="19081">
      <pivotArea dataOnly="0" labelOnly="1" outline="0" fieldPosition="0">
        <references count="5">
          <reference field="5" count="1" selected="0">
            <x v="8"/>
          </reference>
          <reference field="6" count="1" selected="0">
            <x v="26"/>
          </reference>
          <reference field="7" count="1" selected="0">
            <x v="14"/>
          </reference>
          <reference field="8" count="1">
            <x v="9"/>
          </reference>
          <reference field="52" count="1" selected="0">
            <x v="8"/>
          </reference>
        </references>
      </pivotArea>
    </format>
    <format dxfId="19080">
      <pivotArea dataOnly="0" labelOnly="1" outline="0" fieldPosition="0">
        <references count="5">
          <reference field="5" count="1" selected="0">
            <x v="7"/>
          </reference>
          <reference field="6" count="1" selected="0">
            <x v="0"/>
          </reference>
          <reference field="7" count="1" selected="0">
            <x v="0"/>
          </reference>
          <reference field="8" count="1">
            <x v="12"/>
          </reference>
          <reference field="52" count="1" selected="0">
            <x v="9"/>
          </reference>
        </references>
      </pivotArea>
    </format>
    <format dxfId="19079">
      <pivotArea dataOnly="0" labelOnly="1" outline="0" fieldPosition="0">
        <references count="5">
          <reference field="5" count="1" selected="0">
            <x v="7"/>
          </reference>
          <reference field="6" count="1" selected="0">
            <x v="27"/>
          </reference>
          <reference field="7" count="1" selected="0">
            <x v="14"/>
          </reference>
          <reference field="8" count="1">
            <x v="9"/>
          </reference>
          <reference field="52" count="1" selected="0">
            <x v="9"/>
          </reference>
        </references>
      </pivotArea>
    </format>
    <format dxfId="19078">
      <pivotArea dataOnly="0" labelOnly="1" outline="0" fieldPosition="0">
        <references count="5">
          <reference field="5" count="1" selected="0">
            <x v="11"/>
          </reference>
          <reference field="6" count="1" selected="0">
            <x v="23"/>
          </reference>
          <reference field="7" count="1" selected="0">
            <x v="9"/>
          </reference>
          <reference field="8" count="1">
            <x v="12"/>
          </reference>
          <reference field="52" count="1" selected="0">
            <x v="10"/>
          </reference>
        </references>
      </pivotArea>
    </format>
    <format dxfId="19077">
      <pivotArea dataOnly="0" labelOnly="1" outline="0" fieldPosition="0">
        <references count="6">
          <reference field="5" count="1" selected="0">
            <x v="12"/>
          </reference>
          <reference field="6" count="1" selected="0">
            <x v="24"/>
          </reference>
          <reference field="7" count="1" selected="0">
            <x v="11"/>
          </reference>
          <reference field="8" count="1" selected="0">
            <x v="12"/>
          </reference>
          <reference field="15" count="1">
            <x v="9"/>
          </reference>
          <reference field="52" count="1" selected="0">
            <x v="0"/>
          </reference>
        </references>
      </pivotArea>
    </format>
    <format dxfId="19076">
      <pivotArea dataOnly="0" labelOnly="1" outline="0" fieldPosition="0">
        <references count="6">
          <reference field="5" count="1" selected="0">
            <x v="12"/>
          </reference>
          <reference field="6" count="1" selected="0">
            <x v="24"/>
          </reference>
          <reference field="7" count="1" selected="0">
            <x v="12"/>
          </reference>
          <reference field="8" count="1" selected="0">
            <x v="12"/>
          </reference>
          <reference field="15" count="1">
            <x v="9"/>
          </reference>
          <reference field="52" count="1" selected="0">
            <x v="0"/>
          </reference>
        </references>
      </pivotArea>
    </format>
    <format dxfId="19075">
      <pivotArea dataOnly="0" labelOnly="1" outline="0" fieldPosition="0">
        <references count="6">
          <reference field="5" count="1" selected="0">
            <x v="12"/>
          </reference>
          <reference field="6" count="1" selected="0">
            <x v="25"/>
          </reference>
          <reference field="7" count="1" selected="0">
            <x v="3"/>
          </reference>
          <reference field="8" count="1" selected="0">
            <x v="12"/>
          </reference>
          <reference field="15" count="1">
            <x v="10"/>
          </reference>
          <reference field="52" count="1" selected="0">
            <x v="0"/>
          </reference>
        </references>
      </pivotArea>
    </format>
    <format dxfId="19074">
      <pivotArea dataOnly="0" labelOnly="1" outline="0" fieldPosition="0">
        <references count="6">
          <reference field="5" count="1" selected="0">
            <x v="12"/>
          </reference>
          <reference field="6" count="1" selected="0">
            <x v="25"/>
          </reference>
          <reference field="7" count="1" selected="0">
            <x v="9"/>
          </reference>
          <reference field="8" count="1" selected="0">
            <x v="12"/>
          </reference>
          <reference field="15" count="1">
            <x v="9"/>
          </reference>
          <reference field="52" count="1" selected="0">
            <x v="0"/>
          </reference>
        </references>
      </pivotArea>
    </format>
    <format dxfId="19073">
      <pivotArea dataOnly="0" labelOnly="1" outline="0" fieldPosition="0">
        <references count="6">
          <reference field="5" count="1" selected="0">
            <x v="12"/>
          </reference>
          <reference field="6" count="1" selected="0">
            <x v="25"/>
          </reference>
          <reference field="7" count="1" selected="0">
            <x v="13"/>
          </reference>
          <reference field="8" count="1" selected="0">
            <x v="12"/>
          </reference>
          <reference field="15" count="1">
            <x v="11"/>
          </reference>
          <reference field="52" count="1" selected="0">
            <x v="0"/>
          </reference>
        </references>
      </pivotArea>
    </format>
    <format dxfId="19072">
      <pivotArea dataOnly="0" labelOnly="1" outline="0" fieldPosition="0">
        <references count="6">
          <reference field="5" count="1" selected="0">
            <x v="0"/>
          </reference>
          <reference field="6" count="1" selected="0">
            <x v="13"/>
          </reference>
          <reference field="7" count="1" selected="0">
            <x v="0"/>
          </reference>
          <reference field="8" count="1" selected="0">
            <x v="12"/>
          </reference>
          <reference field="15" count="1">
            <x v="5"/>
          </reference>
          <reference field="52" count="1" selected="0">
            <x v="1"/>
          </reference>
        </references>
      </pivotArea>
    </format>
    <format dxfId="19071">
      <pivotArea dataOnly="0" labelOnly="1" outline="0" fieldPosition="0">
        <references count="6">
          <reference field="5" count="1" selected="0">
            <x v="0"/>
          </reference>
          <reference field="6" count="1" selected="0">
            <x v="13"/>
          </reference>
          <reference field="7" count="1" selected="0">
            <x v="4"/>
          </reference>
          <reference field="8" count="1" selected="0">
            <x v="12"/>
          </reference>
          <reference field="15" count="1">
            <x v="9"/>
          </reference>
          <reference field="52" count="1" selected="0">
            <x v="1"/>
          </reference>
        </references>
      </pivotArea>
    </format>
    <format dxfId="19070">
      <pivotArea dataOnly="0" labelOnly="1" outline="0" fieldPosition="0">
        <references count="6">
          <reference field="5" count="1" selected="0">
            <x v="0"/>
          </reference>
          <reference field="6" count="1" selected="0">
            <x v="13"/>
          </reference>
          <reference field="7" count="1" selected="0">
            <x v="5"/>
          </reference>
          <reference field="8" count="1" selected="0">
            <x v="12"/>
          </reference>
          <reference field="15" count="1">
            <x v="5"/>
          </reference>
          <reference field="52" count="1" selected="0">
            <x v="1"/>
          </reference>
        </references>
      </pivotArea>
    </format>
    <format dxfId="19069">
      <pivotArea dataOnly="0" labelOnly="1" outline="0" fieldPosition="0">
        <references count="6">
          <reference field="5" count="1" selected="0">
            <x v="0"/>
          </reference>
          <reference field="6" count="1" selected="0">
            <x v="13"/>
          </reference>
          <reference field="7" count="1" selected="0">
            <x v="6"/>
          </reference>
          <reference field="8" count="1" selected="0">
            <x v="12"/>
          </reference>
          <reference field="15" count="1">
            <x v="5"/>
          </reference>
          <reference field="52" count="1" selected="0">
            <x v="1"/>
          </reference>
        </references>
      </pivotArea>
    </format>
    <format dxfId="19068">
      <pivotArea dataOnly="0" labelOnly="1" outline="0" fieldPosition="0">
        <references count="6">
          <reference field="5" count="1" selected="0">
            <x v="0"/>
          </reference>
          <reference field="6" count="1" selected="0">
            <x v="13"/>
          </reference>
          <reference field="7" count="1" selected="0">
            <x v="10"/>
          </reference>
          <reference field="8" count="1" selected="0">
            <x v="12"/>
          </reference>
          <reference field="15" count="1">
            <x v="5"/>
          </reference>
          <reference field="52" count="1" selected="0">
            <x v="1"/>
          </reference>
        </references>
      </pivotArea>
    </format>
    <format dxfId="19067">
      <pivotArea dataOnly="0" labelOnly="1" outline="0" fieldPosition="0">
        <references count="6">
          <reference field="5" count="1" selected="0">
            <x v="6"/>
          </reference>
          <reference field="6" count="1" selected="0">
            <x v="9"/>
          </reference>
          <reference field="7" count="1" selected="0">
            <x v="3"/>
          </reference>
          <reference field="8" count="1" selected="0">
            <x v="12"/>
          </reference>
          <reference field="15" count="1">
            <x v="5"/>
          </reference>
          <reference field="52" count="1" selected="0">
            <x v="2"/>
          </reference>
        </references>
      </pivotArea>
    </format>
    <format dxfId="19066">
      <pivotArea dataOnly="0" labelOnly="1" outline="0" fieldPosition="0">
        <references count="6">
          <reference field="5" count="1" selected="0">
            <x v="6"/>
          </reference>
          <reference field="6" count="1" selected="0">
            <x v="9"/>
          </reference>
          <reference field="7" count="1" selected="0">
            <x v="9"/>
          </reference>
          <reference field="8" count="1" selected="0">
            <x v="12"/>
          </reference>
          <reference field="15" count="1">
            <x v="5"/>
          </reference>
          <reference field="52" count="1" selected="0">
            <x v="2"/>
          </reference>
        </references>
      </pivotArea>
    </format>
    <format dxfId="19065">
      <pivotArea dataOnly="0" labelOnly="1" outline="0" fieldPosition="0">
        <references count="6">
          <reference field="5" count="1" selected="0">
            <x v="6"/>
          </reference>
          <reference field="6" count="1" selected="0">
            <x v="9"/>
          </reference>
          <reference field="7" count="1" selected="0">
            <x v="11"/>
          </reference>
          <reference field="8" count="1" selected="0">
            <x v="12"/>
          </reference>
          <reference field="15" count="1">
            <x v="10"/>
          </reference>
          <reference field="52" count="1" selected="0">
            <x v="2"/>
          </reference>
        </references>
      </pivotArea>
    </format>
    <format dxfId="19064">
      <pivotArea dataOnly="0" labelOnly="1" outline="0" fieldPosition="0">
        <references count="6">
          <reference field="5" count="1" selected="0">
            <x v="6"/>
          </reference>
          <reference field="6" count="1" selected="0">
            <x v="9"/>
          </reference>
          <reference field="7" count="1" selected="0">
            <x v="12"/>
          </reference>
          <reference field="8" count="1" selected="0">
            <x v="12"/>
          </reference>
          <reference field="15" count="1">
            <x v="5"/>
          </reference>
          <reference field="52" count="1" selected="0">
            <x v="2"/>
          </reference>
        </references>
      </pivotArea>
    </format>
    <format dxfId="19063">
      <pivotArea dataOnly="0" labelOnly="1" outline="0" fieldPosition="0">
        <references count="6">
          <reference field="5" count="1" selected="0">
            <x v="6"/>
          </reference>
          <reference field="6" count="1" selected="0">
            <x v="9"/>
          </reference>
          <reference field="7" count="1" selected="0">
            <x v="13"/>
          </reference>
          <reference field="8" count="1" selected="0">
            <x v="12"/>
          </reference>
          <reference field="15" count="1">
            <x v="10"/>
          </reference>
          <reference field="52" count="1" selected="0">
            <x v="2"/>
          </reference>
        </references>
      </pivotArea>
    </format>
    <format dxfId="19062">
      <pivotArea dataOnly="0" labelOnly="1" outline="0" fieldPosition="0">
        <references count="6">
          <reference field="5" count="1" selected="0">
            <x v="3"/>
          </reference>
          <reference field="6" count="1" selected="0">
            <x v="16"/>
          </reference>
          <reference field="7" count="1" selected="0">
            <x v="0"/>
          </reference>
          <reference field="8" count="1" selected="0">
            <x v="12"/>
          </reference>
          <reference field="15" count="1">
            <x v="9"/>
          </reference>
          <reference field="52" count="1" selected="0">
            <x v="3"/>
          </reference>
        </references>
      </pivotArea>
    </format>
    <format dxfId="19061">
      <pivotArea dataOnly="0" labelOnly="1" outline="0" fieldPosition="0">
        <references count="6">
          <reference field="5" count="1" selected="0">
            <x v="3"/>
          </reference>
          <reference field="6" count="1" selected="0">
            <x v="16"/>
          </reference>
          <reference field="7" count="1" selected="0">
            <x v="4"/>
          </reference>
          <reference field="8" count="1" selected="0">
            <x v="12"/>
          </reference>
          <reference field="15" count="1">
            <x v="10"/>
          </reference>
          <reference field="52" count="1" selected="0">
            <x v="3"/>
          </reference>
        </references>
      </pivotArea>
    </format>
    <format dxfId="19060">
      <pivotArea dataOnly="0" labelOnly="1" outline="0" fieldPosition="0">
        <references count="6">
          <reference field="5" count="1" selected="0">
            <x v="3"/>
          </reference>
          <reference field="6" count="1" selected="0">
            <x v="16"/>
          </reference>
          <reference field="7" count="1" selected="0">
            <x v="5"/>
          </reference>
          <reference field="8" count="1" selected="0">
            <x v="12"/>
          </reference>
          <reference field="15" count="1">
            <x v="9"/>
          </reference>
          <reference field="52" count="1" selected="0">
            <x v="3"/>
          </reference>
        </references>
      </pivotArea>
    </format>
    <format dxfId="19059">
      <pivotArea dataOnly="0" labelOnly="1" outline="0" fieldPosition="0">
        <references count="6">
          <reference field="5" count="1" selected="0">
            <x v="3"/>
          </reference>
          <reference field="6" count="1" selected="0">
            <x v="16"/>
          </reference>
          <reference field="7" count="1" selected="0">
            <x v="6"/>
          </reference>
          <reference field="8" count="1" selected="0">
            <x v="12"/>
          </reference>
          <reference field="15" count="1">
            <x v="9"/>
          </reference>
          <reference field="52" count="1" selected="0">
            <x v="3"/>
          </reference>
        </references>
      </pivotArea>
    </format>
    <format dxfId="19058">
      <pivotArea dataOnly="0" labelOnly="1" outline="0" fieldPosition="0">
        <references count="6">
          <reference field="5" count="1" selected="0">
            <x v="9"/>
          </reference>
          <reference field="6" count="1" selected="0">
            <x v="21"/>
          </reference>
          <reference field="7" count="1" selected="0">
            <x v="9"/>
          </reference>
          <reference field="8" count="1" selected="0">
            <x v="12"/>
          </reference>
          <reference field="15" count="1">
            <x v="5"/>
          </reference>
          <reference field="52" count="1" selected="0">
            <x v="4"/>
          </reference>
        </references>
      </pivotArea>
    </format>
    <format dxfId="19057">
      <pivotArea dataOnly="0" labelOnly="1" outline="0" fieldPosition="0">
        <references count="6">
          <reference field="5" count="1" selected="0">
            <x v="9"/>
          </reference>
          <reference field="6" count="1" selected="0">
            <x v="21"/>
          </reference>
          <reference field="7" count="1" selected="0">
            <x v="10"/>
          </reference>
          <reference field="8" count="1" selected="0">
            <x v="12"/>
          </reference>
          <reference field="15" count="1">
            <x v="10"/>
          </reference>
          <reference field="52" count="1" selected="0">
            <x v="4"/>
          </reference>
        </references>
      </pivotArea>
    </format>
    <format dxfId="19056">
      <pivotArea dataOnly="0" labelOnly="1" outline="0" fieldPosition="0">
        <references count="6">
          <reference field="5" count="1" selected="0">
            <x v="9"/>
          </reference>
          <reference field="6" count="1" selected="0">
            <x v="21"/>
          </reference>
          <reference field="7" count="1" selected="0">
            <x v="11"/>
          </reference>
          <reference field="8" count="1" selected="0">
            <x v="12"/>
          </reference>
          <reference field="15" count="1">
            <x v="5"/>
          </reference>
          <reference field="52" count="1" selected="0">
            <x v="4"/>
          </reference>
        </references>
      </pivotArea>
    </format>
    <format dxfId="19055">
      <pivotArea dataOnly="0" labelOnly="1" outline="0" fieldPosition="0">
        <references count="6">
          <reference field="5" count="1" selected="0">
            <x v="9"/>
          </reference>
          <reference field="6" count="1" selected="0">
            <x v="21"/>
          </reference>
          <reference field="7" count="1" selected="0">
            <x v="12"/>
          </reference>
          <reference field="8" count="1" selected="0">
            <x v="12"/>
          </reference>
          <reference field="15" count="1">
            <x v="5"/>
          </reference>
          <reference field="52" count="1" selected="0">
            <x v="4"/>
          </reference>
        </references>
      </pivotArea>
    </format>
    <format dxfId="19054">
      <pivotArea dataOnly="0" labelOnly="1" outline="0" fieldPosition="0">
        <references count="6">
          <reference field="5" count="1" selected="0">
            <x v="9"/>
          </reference>
          <reference field="6" count="1" selected="0">
            <x v="21"/>
          </reference>
          <reference field="7" count="1" selected="0">
            <x v="13"/>
          </reference>
          <reference field="8" count="1" selected="0">
            <x v="12"/>
          </reference>
          <reference field="15" count="1">
            <x v="5"/>
          </reference>
          <reference field="52" count="1" selected="0">
            <x v="4"/>
          </reference>
        </references>
      </pivotArea>
    </format>
    <format dxfId="19053">
      <pivotArea dataOnly="0" labelOnly="1" outline="0" fieldPosition="0">
        <references count="6">
          <reference field="5" count="1" selected="0">
            <x v="4"/>
          </reference>
          <reference field="6" count="1" selected="0">
            <x v="14"/>
          </reference>
          <reference field="7" count="1" selected="0">
            <x v="3"/>
          </reference>
          <reference field="8" count="1" selected="0">
            <x v="12"/>
          </reference>
          <reference field="15" count="1">
            <x v="5"/>
          </reference>
          <reference field="52" count="1" selected="0">
            <x v="5"/>
          </reference>
        </references>
      </pivotArea>
    </format>
    <format dxfId="19052">
      <pivotArea dataOnly="0" labelOnly="1" outline="0" fieldPosition="0">
        <references count="6">
          <reference field="5" count="1" selected="0">
            <x v="4"/>
          </reference>
          <reference field="6" count="1" selected="0">
            <x v="14"/>
          </reference>
          <reference field="7" count="1" selected="0">
            <x v="4"/>
          </reference>
          <reference field="8" count="1" selected="0">
            <x v="12"/>
          </reference>
          <reference field="15" count="1">
            <x v="5"/>
          </reference>
          <reference field="52" count="1" selected="0">
            <x v="5"/>
          </reference>
        </references>
      </pivotArea>
    </format>
    <format dxfId="19051">
      <pivotArea dataOnly="0" labelOnly="1" outline="0" fieldPosition="0">
        <references count="6">
          <reference field="5" count="1" selected="0">
            <x v="4"/>
          </reference>
          <reference field="6" count="1" selected="0">
            <x v="14"/>
          </reference>
          <reference field="7" count="1" selected="0">
            <x v="5"/>
          </reference>
          <reference field="8" count="1" selected="0">
            <x v="12"/>
          </reference>
          <reference field="15" count="1">
            <x v="11"/>
          </reference>
          <reference field="52" count="1" selected="0">
            <x v="5"/>
          </reference>
        </references>
      </pivotArea>
    </format>
    <format dxfId="19050">
      <pivotArea dataOnly="0" labelOnly="1" outline="0" fieldPosition="0">
        <references count="6">
          <reference field="5" count="1" selected="0">
            <x v="4"/>
          </reference>
          <reference field="6" count="1" selected="0">
            <x v="14"/>
          </reference>
          <reference field="7" count="1" selected="0">
            <x v="6"/>
          </reference>
          <reference field="8" count="1" selected="0">
            <x v="12"/>
          </reference>
          <reference field="15" count="1">
            <x v="5"/>
          </reference>
          <reference field="52" count="1" selected="0">
            <x v="5"/>
          </reference>
        </references>
      </pivotArea>
    </format>
    <format dxfId="19049">
      <pivotArea dataOnly="0" labelOnly="1" outline="0" fieldPosition="0">
        <references count="6">
          <reference field="5" count="1" selected="0">
            <x v="2"/>
          </reference>
          <reference field="6" count="1" selected="0">
            <x v="15"/>
          </reference>
          <reference field="7" count="1" selected="0">
            <x v="0"/>
          </reference>
          <reference field="8" count="1" selected="0">
            <x v="12"/>
          </reference>
          <reference field="15" count="1">
            <x v="5"/>
          </reference>
          <reference field="52" count="1" selected="0">
            <x v="6"/>
          </reference>
        </references>
      </pivotArea>
    </format>
    <format dxfId="19048">
      <pivotArea dataOnly="0" labelOnly="1" outline="0" fieldPosition="0">
        <references count="6">
          <reference field="5" count="1" selected="0">
            <x v="2"/>
          </reference>
          <reference field="6" count="1" selected="0">
            <x v="15"/>
          </reference>
          <reference field="7" count="1" selected="0">
            <x v="10"/>
          </reference>
          <reference field="8" count="1" selected="0">
            <x v="12"/>
          </reference>
          <reference field="15" count="1">
            <x v="5"/>
          </reference>
          <reference field="52" count="1" selected="0">
            <x v="6"/>
          </reference>
        </references>
      </pivotArea>
    </format>
    <format dxfId="19047">
      <pivotArea dataOnly="0" labelOnly="1" outline="0" fieldPosition="0">
        <references count="6">
          <reference field="5" count="1" selected="0">
            <x v="2"/>
          </reference>
          <reference field="6" count="1" selected="0">
            <x v="15"/>
          </reference>
          <reference field="7" count="1" selected="0">
            <x v="12"/>
          </reference>
          <reference field="8" count="1" selected="0">
            <x v="12"/>
          </reference>
          <reference field="15" count="1">
            <x v="9"/>
          </reference>
          <reference field="52" count="1" selected="0">
            <x v="6"/>
          </reference>
        </references>
      </pivotArea>
    </format>
    <format dxfId="19046">
      <pivotArea dataOnly="0" labelOnly="1" outline="0" fieldPosition="0">
        <references count="6">
          <reference field="5" count="1" selected="0">
            <x v="5"/>
          </reference>
          <reference field="6" count="1" selected="0">
            <x v="3"/>
          </reference>
          <reference field="7" count="1" selected="0">
            <x v="3"/>
          </reference>
          <reference field="8" count="1" selected="0">
            <x v="12"/>
          </reference>
          <reference field="15" count="1">
            <x v="5"/>
          </reference>
          <reference field="52" count="1" selected="0">
            <x v="7"/>
          </reference>
        </references>
      </pivotArea>
    </format>
    <format dxfId="19045">
      <pivotArea dataOnly="0" labelOnly="1" outline="0" fieldPosition="0">
        <references count="6">
          <reference field="5" count="1" selected="0">
            <x v="5"/>
          </reference>
          <reference field="6" count="1" selected="0">
            <x v="3"/>
          </reference>
          <reference field="7" count="1" selected="0">
            <x v="6"/>
          </reference>
          <reference field="8" count="1" selected="0">
            <x v="12"/>
          </reference>
          <reference field="15" count="1">
            <x v="5"/>
          </reference>
          <reference field="52" count="1" selected="0">
            <x v="7"/>
          </reference>
        </references>
      </pivotArea>
    </format>
    <format dxfId="19044">
      <pivotArea dataOnly="0" labelOnly="1" outline="0" fieldPosition="0">
        <references count="6">
          <reference field="5" count="1" selected="0">
            <x v="5"/>
          </reference>
          <reference field="6" count="1" selected="0">
            <x v="3"/>
          </reference>
          <reference field="7" count="1" selected="0">
            <x v="9"/>
          </reference>
          <reference field="8" count="1" selected="0">
            <x v="12"/>
          </reference>
          <reference field="15" count="1">
            <x v="11"/>
          </reference>
          <reference field="52" count="1" selected="0">
            <x v="7"/>
          </reference>
        </references>
      </pivotArea>
    </format>
    <format dxfId="19043">
      <pivotArea dataOnly="0" labelOnly="1" outline="0" fieldPosition="0">
        <references count="6">
          <reference field="5" count="1" selected="0">
            <x v="5"/>
          </reference>
          <reference field="6" count="1" selected="0">
            <x v="3"/>
          </reference>
          <reference field="7" count="1" selected="0">
            <x v="13"/>
          </reference>
          <reference field="8" count="1" selected="0">
            <x v="12"/>
          </reference>
          <reference field="15" count="1">
            <x v="5"/>
          </reference>
          <reference field="52" count="1" selected="0">
            <x v="7"/>
          </reference>
        </references>
      </pivotArea>
    </format>
    <format dxfId="19042">
      <pivotArea dataOnly="0" labelOnly="1" outline="0" fieldPosition="0">
        <references count="6">
          <reference field="5" count="1" selected="0">
            <x v="8"/>
          </reference>
          <reference field="6" count="1" selected="0">
            <x v="17"/>
          </reference>
          <reference field="7" count="1" selected="0">
            <x v="0"/>
          </reference>
          <reference field="8" count="1" selected="0">
            <x v="12"/>
          </reference>
          <reference field="15" count="1">
            <x v="5"/>
          </reference>
          <reference field="52" count="1" selected="0">
            <x v="8"/>
          </reference>
        </references>
      </pivotArea>
    </format>
    <format dxfId="19041">
      <pivotArea dataOnly="0" labelOnly="1" outline="0" fieldPosition="0">
        <references count="6">
          <reference field="5" count="1" selected="0">
            <x v="8"/>
          </reference>
          <reference field="6" count="1" selected="0">
            <x v="17"/>
          </reference>
          <reference field="7" count="1" selected="0">
            <x v="3"/>
          </reference>
          <reference field="8" count="1" selected="0">
            <x v="12"/>
          </reference>
          <reference field="15" count="2">
            <x v="5"/>
            <x v="11"/>
          </reference>
          <reference field="52" count="1" selected="0">
            <x v="8"/>
          </reference>
        </references>
      </pivotArea>
    </format>
    <format dxfId="19040">
      <pivotArea dataOnly="0" labelOnly="1" outline="0" fieldPosition="0">
        <references count="6">
          <reference field="5" count="1" selected="0">
            <x v="8"/>
          </reference>
          <reference field="6" count="1" selected="0">
            <x v="17"/>
          </reference>
          <reference field="7" count="1" selected="0">
            <x v="4"/>
          </reference>
          <reference field="8" count="1" selected="0">
            <x v="12"/>
          </reference>
          <reference field="15" count="1">
            <x v="5"/>
          </reference>
          <reference field="52" count="1" selected="0">
            <x v="8"/>
          </reference>
        </references>
      </pivotArea>
    </format>
    <format dxfId="19039">
      <pivotArea dataOnly="0" labelOnly="1" outline="0" fieldPosition="0">
        <references count="6">
          <reference field="5" count="1" selected="0">
            <x v="8"/>
          </reference>
          <reference field="6" count="1" selected="0">
            <x v="17"/>
          </reference>
          <reference field="7" count="1" selected="0">
            <x v="6"/>
          </reference>
          <reference field="8" count="1" selected="0">
            <x v="12"/>
          </reference>
          <reference field="15" count="1">
            <x v="5"/>
          </reference>
          <reference field="52" count="1" selected="0">
            <x v="8"/>
          </reference>
        </references>
      </pivotArea>
    </format>
    <format dxfId="19038">
      <pivotArea dataOnly="0" labelOnly="1" outline="0" fieldPosition="0">
        <references count="6">
          <reference field="5" count="1" selected="0">
            <x v="8"/>
          </reference>
          <reference field="6" count="1" selected="0">
            <x v="26"/>
          </reference>
          <reference field="7" count="1" selected="0">
            <x v="14"/>
          </reference>
          <reference field="8" count="1" selected="0">
            <x v="9"/>
          </reference>
          <reference field="15" count="1">
            <x v="0"/>
          </reference>
          <reference field="52" count="1" selected="0">
            <x v="8"/>
          </reference>
        </references>
      </pivotArea>
    </format>
    <format dxfId="19037">
      <pivotArea dataOnly="0" labelOnly="1" outline="0" fieldPosition="0">
        <references count="6">
          <reference field="5" count="1" selected="0">
            <x v="7"/>
          </reference>
          <reference field="6" count="1" selected="0">
            <x v="0"/>
          </reference>
          <reference field="7" count="1" selected="0">
            <x v="0"/>
          </reference>
          <reference field="8" count="1" selected="0">
            <x v="12"/>
          </reference>
          <reference field="15" count="1">
            <x v="9"/>
          </reference>
          <reference field="52" count="1" selected="0">
            <x v="9"/>
          </reference>
        </references>
      </pivotArea>
    </format>
    <format dxfId="19036">
      <pivotArea dataOnly="0" labelOnly="1" outline="0" fieldPosition="0">
        <references count="6">
          <reference field="5" count="1" selected="0">
            <x v="7"/>
          </reference>
          <reference field="6" count="1" selected="0">
            <x v="27"/>
          </reference>
          <reference field="7" count="1" selected="0">
            <x v="14"/>
          </reference>
          <reference field="8" count="1" selected="0">
            <x v="9"/>
          </reference>
          <reference field="15" count="1">
            <x v="0"/>
          </reference>
          <reference field="52" count="1" selected="0">
            <x v="9"/>
          </reference>
        </references>
      </pivotArea>
    </format>
    <format dxfId="19035">
      <pivotArea dataOnly="0" labelOnly="1" outline="0" fieldPosition="0">
        <references count="6">
          <reference field="5" count="1" selected="0">
            <x v="11"/>
          </reference>
          <reference field="6" count="1" selected="0">
            <x v="23"/>
          </reference>
          <reference field="7" count="1" selected="0">
            <x v="9"/>
          </reference>
          <reference field="8" count="1" selected="0">
            <x v="12"/>
          </reference>
          <reference field="15" count="1">
            <x v="3"/>
          </reference>
          <reference field="52" count="1" selected="0">
            <x v="10"/>
          </reference>
        </references>
      </pivotArea>
    </format>
    <format dxfId="19034">
      <pivotArea dataOnly="0" labelOnly="1" outline="0" fieldPosition="0">
        <references count="1">
          <reference field="4294967294" count="5">
            <x v="0"/>
            <x v="1"/>
            <x v="2"/>
            <x v="3"/>
            <x v="4"/>
          </reference>
        </references>
      </pivotArea>
    </format>
    <format dxfId="19033">
      <pivotArea type="all" dataOnly="0" outline="0" fieldPosition="0"/>
    </format>
    <format dxfId="19032">
      <pivotArea outline="0" collapsedLevelsAreSubtotals="1" fieldPosition="0"/>
    </format>
    <format dxfId="19031">
      <pivotArea dataOnly="0" labelOnly="1" outline="0" fieldPosition="0">
        <references count="1">
          <reference field="52" count="0"/>
        </references>
      </pivotArea>
    </format>
    <format dxfId="19030">
      <pivotArea dataOnly="0" labelOnly="1" grandRow="1" outline="0" fieldPosition="0"/>
    </format>
    <format dxfId="19029">
      <pivotArea dataOnly="0" labelOnly="1" outline="0" fieldPosition="0">
        <references count="2">
          <reference field="5" count="1">
            <x v="12"/>
          </reference>
          <reference field="52" count="1" selected="0">
            <x v="0"/>
          </reference>
        </references>
      </pivotArea>
    </format>
    <format dxfId="19028">
      <pivotArea dataOnly="0" labelOnly="1" outline="0" fieldPosition="0">
        <references count="2">
          <reference field="5" count="1" defaultSubtotal="1">
            <x v="12"/>
          </reference>
          <reference field="52" count="1" selected="0">
            <x v="0"/>
          </reference>
        </references>
      </pivotArea>
    </format>
    <format dxfId="19027">
      <pivotArea dataOnly="0" labelOnly="1" outline="0" fieldPosition="0">
        <references count="2">
          <reference field="5" count="1">
            <x v="0"/>
          </reference>
          <reference field="52" count="1" selected="0">
            <x v="1"/>
          </reference>
        </references>
      </pivotArea>
    </format>
    <format dxfId="19026">
      <pivotArea dataOnly="0" labelOnly="1" outline="0" fieldPosition="0">
        <references count="2">
          <reference field="5" count="1" defaultSubtotal="1">
            <x v="0"/>
          </reference>
          <reference field="52" count="1" selected="0">
            <x v="1"/>
          </reference>
        </references>
      </pivotArea>
    </format>
    <format dxfId="19025">
      <pivotArea dataOnly="0" labelOnly="1" outline="0" fieldPosition="0">
        <references count="2">
          <reference field="5" count="1">
            <x v="6"/>
          </reference>
          <reference field="52" count="1" selected="0">
            <x v="2"/>
          </reference>
        </references>
      </pivotArea>
    </format>
    <format dxfId="19024">
      <pivotArea dataOnly="0" labelOnly="1" outline="0" fieldPosition="0">
        <references count="2">
          <reference field="5" count="1" defaultSubtotal="1">
            <x v="6"/>
          </reference>
          <reference field="52" count="1" selected="0">
            <x v="2"/>
          </reference>
        </references>
      </pivotArea>
    </format>
    <format dxfId="19023">
      <pivotArea dataOnly="0" labelOnly="1" outline="0" fieldPosition="0">
        <references count="2">
          <reference field="5" count="1">
            <x v="3"/>
          </reference>
          <reference field="52" count="1" selected="0">
            <x v="3"/>
          </reference>
        </references>
      </pivotArea>
    </format>
    <format dxfId="19022">
      <pivotArea dataOnly="0" labelOnly="1" outline="0" fieldPosition="0">
        <references count="2">
          <reference field="5" count="1" defaultSubtotal="1">
            <x v="3"/>
          </reference>
          <reference field="52" count="1" selected="0">
            <x v="3"/>
          </reference>
        </references>
      </pivotArea>
    </format>
    <format dxfId="19021">
      <pivotArea dataOnly="0" labelOnly="1" outline="0" fieldPosition="0">
        <references count="2">
          <reference field="5" count="1">
            <x v="9"/>
          </reference>
          <reference field="52" count="1" selected="0">
            <x v="4"/>
          </reference>
        </references>
      </pivotArea>
    </format>
    <format dxfId="19020">
      <pivotArea dataOnly="0" labelOnly="1" outline="0" fieldPosition="0">
        <references count="2">
          <reference field="5" count="1" defaultSubtotal="1">
            <x v="9"/>
          </reference>
          <reference field="52" count="1" selected="0">
            <x v="4"/>
          </reference>
        </references>
      </pivotArea>
    </format>
    <format dxfId="19019">
      <pivotArea dataOnly="0" labelOnly="1" outline="0" fieldPosition="0">
        <references count="2">
          <reference field="5" count="1">
            <x v="4"/>
          </reference>
          <reference field="52" count="1" selected="0">
            <x v="5"/>
          </reference>
        </references>
      </pivotArea>
    </format>
    <format dxfId="19018">
      <pivotArea dataOnly="0" labelOnly="1" outline="0" fieldPosition="0">
        <references count="2">
          <reference field="5" count="1" defaultSubtotal="1">
            <x v="4"/>
          </reference>
          <reference field="52" count="1" selected="0">
            <x v="5"/>
          </reference>
        </references>
      </pivotArea>
    </format>
    <format dxfId="19017">
      <pivotArea dataOnly="0" labelOnly="1" outline="0" fieldPosition="0">
        <references count="2">
          <reference field="5" count="1">
            <x v="2"/>
          </reference>
          <reference field="52" count="1" selected="0">
            <x v="6"/>
          </reference>
        </references>
      </pivotArea>
    </format>
    <format dxfId="19016">
      <pivotArea dataOnly="0" labelOnly="1" outline="0" fieldPosition="0">
        <references count="2">
          <reference field="5" count="1" defaultSubtotal="1">
            <x v="2"/>
          </reference>
          <reference field="52" count="1" selected="0">
            <x v="6"/>
          </reference>
        </references>
      </pivotArea>
    </format>
    <format dxfId="19015">
      <pivotArea dataOnly="0" labelOnly="1" outline="0" fieldPosition="0">
        <references count="2">
          <reference field="5" count="1">
            <x v="5"/>
          </reference>
          <reference field="52" count="1" selected="0">
            <x v="7"/>
          </reference>
        </references>
      </pivotArea>
    </format>
    <format dxfId="19014">
      <pivotArea dataOnly="0" labelOnly="1" outline="0" fieldPosition="0">
        <references count="2">
          <reference field="5" count="1" defaultSubtotal="1">
            <x v="5"/>
          </reference>
          <reference field="52" count="1" selected="0">
            <x v="7"/>
          </reference>
        </references>
      </pivotArea>
    </format>
    <format dxfId="19013">
      <pivotArea dataOnly="0" labelOnly="1" outline="0" fieldPosition="0">
        <references count="2">
          <reference field="5" count="1">
            <x v="8"/>
          </reference>
          <reference field="52" count="1" selected="0">
            <x v="8"/>
          </reference>
        </references>
      </pivotArea>
    </format>
    <format dxfId="19012">
      <pivotArea dataOnly="0" labelOnly="1" outline="0" fieldPosition="0">
        <references count="2">
          <reference field="5" count="1" defaultSubtotal="1">
            <x v="8"/>
          </reference>
          <reference field="52" count="1" selected="0">
            <x v="8"/>
          </reference>
        </references>
      </pivotArea>
    </format>
    <format dxfId="19011">
      <pivotArea dataOnly="0" labelOnly="1" outline="0" fieldPosition="0">
        <references count="2">
          <reference field="5" count="1">
            <x v="7"/>
          </reference>
          <reference field="52" count="1" selected="0">
            <x v="9"/>
          </reference>
        </references>
      </pivotArea>
    </format>
    <format dxfId="19010">
      <pivotArea dataOnly="0" labelOnly="1" outline="0" fieldPosition="0">
        <references count="2">
          <reference field="5" count="1" defaultSubtotal="1">
            <x v="7"/>
          </reference>
          <reference field="52" count="1" selected="0">
            <x v="9"/>
          </reference>
        </references>
      </pivotArea>
    </format>
    <format dxfId="19009">
      <pivotArea dataOnly="0" labelOnly="1" outline="0" fieldPosition="0">
        <references count="2">
          <reference field="5" count="1">
            <x v="11"/>
          </reference>
          <reference field="52" count="1" selected="0">
            <x v="10"/>
          </reference>
        </references>
      </pivotArea>
    </format>
    <format dxfId="19008">
      <pivotArea dataOnly="0" labelOnly="1" outline="0" fieldPosition="0">
        <references count="2">
          <reference field="5" count="1" defaultSubtotal="1">
            <x v="11"/>
          </reference>
          <reference field="52" count="1" selected="0">
            <x v="10"/>
          </reference>
        </references>
      </pivotArea>
    </format>
    <format dxfId="19007">
      <pivotArea dataOnly="0" labelOnly="1" outline="0" fieldPosition="0">
        <references count="3">
          <reference field="5" count="1" selected="0">
            <x v="12"/>
          </reference>
          <reference field="6" count="2">
            <x v="24"/>
            <x v="25"/>
          </reference>
          <reference field="52" count="1" selected="0">
            <x v="0"/>
          </reference>
        </references>
      </pivotArea>
    </format>
    <format dxfId="19006">
      <pivotArea dataOnly="0" labelOnly="1" outline="0" fieldPosition="0">
        <references count="3">
          <reference field="5" count="1" selected="0">
            <x v="0"/>
          </reference>
          <reference field="6" count="1">
            <x v="13"/>
          </reference>
          <reference field="52" count="1" selected="0">
            <x v="1"/>
          </reference>
        </references>
      </pivotArea>
    </format>
    <format dxfId="19005">
      <pivotArea dataOnly="0" labelOnly="1" outline="0" fieldPosition="0">
        <references count="3">
          <reference field="5" count="1" selected="0">
            <x v="6"/>
          </reference>
          <reference field="6" count="1">
            <x v="9"/>
          </reference>
          <reference field="52" count="1" selected="0">
            <x v="2"/>
          </reference>
        </references>
      </pivotArea>
    </format>
    <format dxfId="19004">
      <pivotArea dataOnly="0" labelOnly="1" outline="0" fieldPosition="0">
        <references count="3">
          <reference field="5" count="1" selected="0">
            <x v="3"/>
          </reference>
          <reference field="6" count="1">
            <x v="16"/>
          </reference>
          <reference field="52" count="1" selected="0">
            <x v="3"/>
          </reference>
        </references>
      </pivotArea>
    </format>
    <format dxfId="19003">
      <pivotArea dataOnly="0" labelOnly="1" outline="0" fieldPosition="0">
        <references count="3">
          <reference field="5" count="1" selected="0">
            <x v="9"/>
          </reference>
          <reference field="6" count="1">
            <x v="21"/>
          </reference>
          <reference field="52" count="1" selected="0">
            <x v="4"/>
          </reference>
        </references>
      </pivotArea>
    </format>
    <format dxfId="19002">
      <pivotArea dataOnly="0" labelOnly="1" outline="0" fieldPosition="0">
        <references count="3">
          <reference field="5" count="1" selected="0">
            <x v="4"/>
          </reference>
          <reference field="6" count="1">
            <x v="14"/>
          </reference>
          <reference field="52" count="1" selected="0">
            <x v="5"/>
          </reference>
        </references>
      </pivotArea>
    </format>
    <format dxfId="19001">
      <pivotArea dataOnly="0" labelOnly="1" outline="0" fieldPosition="0">
        <references count="3">
          <reference field="5" count="1" selected="0">
            <x v="2"/>
          </reference>
          <reference field="6" count="1">
            <x v="15"/>
          </reference>
          <reference field="52" count="1" selected="0">
            <x v="6"/>
          </reference>
        </references>
      </pivotArea>
    </format>
    <format dxfId="19000">
      <pivotArea dataOnly="0" labelOnly="1" outline="0" fieldPosition="0">
        <references count="3">
          <reference field="5" count="1" selected="0">
            <x v="5"/>
          </reference>
          <reference field="6" count="1">
            <x v="3"/>
          </reference>
          <reference field="52" count="1" selected="0">
            <x v="7"/>
          </reference>
        </references>
      </pivotArea>
    </format>
    <format dxfId="18999">
      <pivotArea dataOnly="0" labelOnly="1" outline="0" fieldPosition="0">
        <references count="3">
          <reference field="5" count="1" selected="0">
            <x v="8"/>
          </reference>
          <reference field="6" count="2">
            <x v="17"/>
            <x v="26"/>
          </reference>
          <reference field="52" count="1" selected="0">
            <x v="8"/>
          </reference>
        </references>
      </pivotArea>
    </format>
    <format dxfId="18998">
      <pivotArea dataOnly="0" labelOnly="1" outline="0" fieldPosition="0">
        <references count="3">
          <reference field="5" count="1" selected="0">
            <x v="7"/>
          </reference>
          <reference field="6" count="2">
            <x v="0"/>
            <x v="27"/>
          </reference>
          <reference field="52" count="1" selected="0">
            <x v="9"/>
          </reference>
        </references>
      </pivotArea>
    </format>
    <format dxfId="18997">
      <pivotArea dataOnly="0" labelOnly="1" outline="0" fieldPosition="0">
        <references count="3">
          <reference field="5" count="1" selected="0">
            <x v="11"/>
          </reference>
          <reference field="6" count="1">
            <x v="23"/>
          </reference>
          <reference field="52" count="1" selected="0">
            <x v="10"/>
          </reference>
        </references>
      </pivotArea>
    </format>
    <format dxfId="18996">
      <pivotArea dataOnly="0" labelOnly="1" outline="0" fieldPosition="0">
        <references count="4">
          <reference field="5" count="1" selected="0">
            <x v="12"/>
          </reference>
          <reference field="6" count="1" selected="0">
            <x v="24"/>
          </reference>
          <reference field="7" count="2">
            <x v="11"/>
            <x v="12"/>
          </reference>
          <reference field="52" count="1" selected="0">
            <x v="0"/>
          </reference>
        </references>
      </pivotArea>
    </format>
    <format dxfId="18995">
      <pivotArea dataOnly="0" labelOnly="1" outline="0" fieldPosition="0">
        <references count="4">
          <reference field="5" count="1" selected="0">
            <x v="12"/>
          </reference>
          <reference field="6" count="1" selected="0">
            <x v="25"/>
          </reference>
          <reference field="7" count="3">
            <x v="3"/>
            <x v="9"/>
            <x v="13"/>
          </reference>
          <reference field="52" count="1" selected="0">
            <x v="0"/>
          </reference>
        </references>
      </pivotArea>
    </format>
    <format dxfId="18994">
      <pivotArea dataOnly="0" labelOnly="1" outline="0" fieldPosition="0">
        <references count="4">
          <reference field="5" count="1" selected="0">
            <x v="0"/>
          </reference>
          <reference field="6" count="1" selected="0">
            <x v="13"/>
          </reference>
          <reference field="7" count="5">
            <x v="0"/>
            <x v="4"/>
            <x v="5"/>
            <x v="6"/>
            <x v="10"/>
          </reference>
          <reference field="52" count="1" selected="0">
            <x v="1"/>
          </reference>
        </references>
      </pivotArea>
    </format>
    <format dxfId="18993">
      <pivotArea dataOnly="0" labelOnly="1" outline="0" fieldPosition="0">
        <references count="4">
          <reference field="5" count="1" selected="0">
            <x v="6"/>
          </reference>
          <reference field="6" count="1" selected="0">
            <x v="9"/>
          </reference>
          <reference field="7" count="5">
            <x v="3"/>
            <x v="9"/>
            <x v="11"/>
            <x v="12"/>
            <x v="13"/>
          </reference>
          <reference field="52" count="1" selected="0">
            <x v="2"/>
          </reference>
        </references>
      </pivotArea>
    </format>
    <format dxfId="18992">
      <pivotArea dataOnly="0" labelOnly="1" outline="0" fieldPosition="0">
        <references count="4">
          <reference field="5" count="1" selected="0">
            <x v="3"/>
          </reference>
          <reference field="6" count="1" selected="0">
            <x v="16"/>
          </reference>
          <reference field="7" count="4">
            <x v="0"/>
            <x v="4"/>
            <x v="5"/>
            <x v="6"/>
          </reference>
          <reference field="52" count="1" selected="0">
            <x v="3"/>
          </reference>
        </references>
      </pivotArea>
    </format>
    <format dxfId="18991">
      <pivotArea dataOnly="0" labelOnly="1" outline="0" fieldPosition="0">
        <references count="4">
          <reference field="5" count="1" selected="0">
            <x v="9"/>
          </reference>
          <reference field="6" count="1" selected="0">
            <x v="21"/>
          </reference>
          <reference field="7" count="5">
            <x v="9"/>
            <x v="10"/>
            <x v="11"/>
            <x v="12"/>
            <x v="13"/>
          </reference>
          <reference field="52" count="1" selected="0">
            <x v="4"/>
          </reference>
        </references>
      </pivotArea>
    </format>
    <format dxfId="18990">
      <pivotArea dataOnly="0" labelOnly="1" outline="0" fieldPosition="0">
        <references count="4">
          <reference field="5" count="1" selected="0">
            <x v="4"/>
          </reference>
          <reference field="6" count="1" selected="0">
            <x v="14"/>
          </reference>
          <reference field="7" count="4">
            <x v="3"/>
            <x v="4"/>
            <x v="5"/>
            <x v="6"/>
          </reference>
          <reference field="52" count="1" selected="0">
            <x v="5"/>
          </reference>
        </references>
      </pivotArea>
    </format>
    <format dxfId="18989">
      <pivotArea dataOnly="0" labelOnly="1" outline="0" fieldPosition="0">
        <references count="4">
          <reference field="5" count="1" selected="0">
            <x v="2"/>
          </reference>
          <reference field="6" count="1" selected="0">
            <x v="15"/>
          </reference>
          <reference field="7" count="3">
            <x v="0"/>
            <x v="10"/>
            <x v="12"/>
          </reference>
          <reference field="52" count="1" selected="0">
            <x v="6"/>
          </reference>
        </references>
      </pivotArea>
    </format>
    <format dxfId="18988">
      <pivotArea dataOnly="0" labelOnly="1" outline="0" fieldPosition="0">
        <references count="4">
          <reference field="5" count="1" selected="0">
            <x v="5"/>
          </reference>
          <reference field="6" count="1" selected="0">
            <x v="3"/>
          </reference>
          <reference field="7" count="4">
            <x v="3"/>
            <x v="6"/>
            <x v="9"/>
            <x v="13"/>
          </reference>
          <reference field="52" count="1" selected="0">
            <x v="7"/>
          </reference>
        </references>
      </pivotArea>
    </format>
    <format dxfId="18987">
      <pivotArea dataOnly="0" labelOnly="1" outline="0" fieldPosition="0">
        <references count="4">
          <reference field="5" count="1" selected="0">
            <x v="8"/>
          </reference>
          <reference field="6" count="1" selected="0">
            <x v="17"/>
          </reference>
          <reference field="7" count="4">
            <x v="0"/>
            <x v="3"/>
            <x v="4"/>
            <x v="6"/>
          </reference>
          <reference field="52" count="1" selected="0">
            <x v="8"/>
          </reference>
        </references>
      </pivotArea>
    </format>
    <format dxfId="18986">
      <pivotArea dataOnly="0" labelOnly="1" outline="0" fieldPosition="0">
        <references count="4">
          <reference field="5" count="1" selected="0">
            <x v="8"/>
          </reference>
          <reference field="6" count="1" selected="0">
            <x v="26"/>
          </reference>
          <reference field="7" count="1">
            <x v="14"/>
          </reference>
          <reference field="52" count="1" selected="0">
            <x v="8"/>
          </reference>
        </references>
      </pivotArea>
    </format>
    <format dxfId="18985">
      <pivotArea dataOnly="0" labelOnly="1" outline="0" fieldPosition="0">
        <references count="4">
          <reference field="5" count="1" selected="0">
            <x v="7"/>
          </reference>
          <reference field="6" count="1" selected="0">
            <x v="0"/>
          </reference>
          <reference field="7" count="1">
            <x v="0"/>
          </reference>
          <reference field="52" count="1" selected="0">
            <x v="9"/>
          </reference>
        </references>
      </pivotArea>
    </format>
    <format dxfId="18984">
      <pivotArea dataOnly="0" labelOnly="1" outline="0" fieldPosition="0">
        <references count="4">
          <reference field="5" count="1" selected="0">
            <x v="7"/>
          </reference>
          <reference field="6" count="1" selected="0">
            <x v="27"/>
          </reference>
          <reference field="7" count="1">
            <x v="14"/>
          </reference>
          <reference field="52" count="1" selected="0">
            <x v="9"/>
          </reference>
        </references>
      </pivotArea>
    </format>
    <format dxfId="18983">
      <pivotArea dataOnly="0" labelOnly="1" outline="0" fieldPosition="0">
        <references count="4">
          <reference field="5" count="1" selected="0">
            <x v="11"/>
          </reference>
          <reference field="6" count="1" selected="0">
            <x v="23"/>
          </reference>
          <reference field="7" count="1">
            <x v="9"/>
          </reference>
          <reference field="52" count="1" selected="0">
            <x v="10"/>
          </reference>
        </references>
      </pivotArea>
    </format>
    <format dxfId="18982">
      <pivotArea dataOnly="0" labelOnly="1" outline="0" fieldPosition="0">
        <references count="5">
          <reference field="5" count="1" selected="0">
            <x v="12"/>
          </reference>
          <reference field="6" count="1" selected="0">
            <x v="24"/>
          </reference>
          <reference field="7" count="1" selected="0">
            <x v="11"/>
          </reference>
          <reference field="8" count="1">
            <x v="12"/>
          </reference>
          <reference field="52" count="1" selected="0">
            <x v="0"/>
          </reference>
        </references>
      </pivotArea>
    </format>
    <format dxfId="18981">
      <pivotArea dataOnly="0" labelOnly="1" outline="0" fieldPosition="0">
        <references count="5">
          <reference field="5" count="1" selected="0">
            <x v="0"/>
          </reference>
          <reference field="6" count="1" selected="0">
            <x v="13"/>
          </reference>
          <reference field="7" count="1" selected="0">
            <x v="0"/>
          </reference>
          <reference field="8" count="1">
            <x v="12"/>
          </reference>
          <reference field="52" count="1" selected="0">
            <x v="1"/>
          </reference>
        </references>
      </pivotArea>
    </format>
    <format dxfId="18980">
      <pivotArea dataOnly="0" labelOnly="1" outline="0" fieldPosition="0">
        <references count="5">
          <reference field="5" count="1" selected="0">
            <x v="6"/>
          </reference>
          <reference field="6" count="1" selected="0">
            <x v="9"/>
          </reference>
          <reference field="7" count="1" selected="0">
            <x v="3"/>
          </reference>
          <reference field="8" count="1">
            <x v="12"/>
          </reference>
          <reference field="52" count="1" selected="0">
            <x v="2"/>
          </reference>
        </references>
      </pivotArea>
    </format>
    <format dxfId="18979">
      <pivotArea dataOnly="0" labelOnly="1" outline="0" fieldPosition="0">
        <references count="5">
          <reference field="5" count="1" selected="0">
            <x v="3"/>
          </reference>
          <reference field="6" count="1" selected="0">
            <x v="16"/>
          </reference>
          <reference field="7" count="1" selected="0">
            <x v="0"/>
          </reference>
          <reference field="8" count="1">
            <x v="12"/>
          </reference>
          <reference field="52" count="1" selected="0">
            <x v="3"/>
          </reference>
        </references>
      </pivotArea>
    </format>
    <format dxfId="18978">
      <pivotArea dataOnly="0" labelOnly="1" outline="0" fieldPosition="0">
        <references count="5">
          <reference field="5" count="1" selected="0">
            <x v="9"/>
          </reference>
          <reference field="6" count="1" selected="0">
            <x v="21"/>
          </reference>
          <reference field="7" count="1" selected="0">
            <x v="9"/>
          </reference>
          <reference field="8" count="1">
            <x v="12"/>
          </reference>
          <reference field="52" count="1" selected="0">
            <x v="4"/>
          </reference>
        </references>
      </pivotArea>
    </format>
    <format dxfId="18977">
      <pivotArea dataOnly="0" labelOnly="1" outline="0" fieldPosition="0">
        <references count="5">
          <reference field="5" count="1" selected="0">
            <x v="4"/>
          </reference>
          <reference field="6" count="1" selected="0">
            <x v="14"/>
          </reference>
          <reference field="7" count="1" selected="0">
            <x v="3"/>
          </reference>
          <reference field="8" count="1">
            <x v="12"/>
          </reference>
          <reference field="52" count="1" selected="0">
            <x v="5"/>
          </reference>
        </references>
      </pivotArea>
    </format>
    <format dxfId="18976">
      <pivotArea dataOnly="0" labelOnly="1" outline="0" fieldPosition="0">
        <references count="5">
          <reference field="5" count="1" selected="0">
            <x v="2"/>
          </reference>
          <reference field="6" count="1" selected="0">
            <x v="15"/>
          </reference>
          <reference field="7" count="1" selected="0">
            <x v="0"/>
          </reference>
          <reference field="8" count="1">
            <x v="12"/>
          </reference>
          <reference field="52" count="1" selected="0">
            <x v="6"/>
          </reference>
        </references>
      </pivotArea>
    </format>
    <format dxfId="18975">
      <pivotArea dataOnly="0" labelOnly="1" outline="0" fieldPosition="0">
        <references count="5">
          <reference field="5" count="1" selected="0">
            <x v="5"/>
          </reference>
          <reference field="6" count="1" selected="0">
            <x v="3"/>
          </reference>
          <reference field="7" count="1" selected="0">
            <x v="3"/>
          </reference>
          <reference field="8" count="1">
            <x v="12"/>
          </reference>
          <reference field="52" count="1" selected="0">
            <x v="7"/>
          </reference>
        </references>
      </pivotArea>
    </format>
    <format dxfId="18974">
      <pivotArea dataOnly="0" labelOnly="1" outline="0" fieldPosition="0">
        <references count="5">
          <reference field="5" count="1" selected="0">
            <x v="8"/>
          </reference>
          <reference field="6" count="1" selected="0">
            <x v="17"/>
          </reference>
          <reference field="7" count="1" selected="0">
            <x v="0"/>
          </reference>
          <reference field="8" count="1">
            <x v="12"/>
          </reference>
          <reference field="52" count="1" selected="0">
            <x v="8"/>
          </reference>
        </references>
      </pivotArea>
    </format>
    <format dxfId="18973">
      <pivotArea dataOnly="0" labelOnly="1" outline="0" fieldPosition="0">
        <references count="5">
          <reference field="5" count="1" selected="0">
            <x v="8"/>
          </reference>
          <reference field="6" count="1" selected="0">
            <x v="26"/>
          </reference>
          <reference field="7" count="1" selected="0">
            <x v="14"/>
          </reference>
          <reference field="8" count="1">
            <x v="9"/>
          </reference>
          <reference field="52" count="1" selected="0">
            <x v="8"/>
          </reference>
        </references>
      </pivotArea>
    </format>
    <format dxfId="18972">
      <pivotArea dataOnly="0" labelOnly="1" outline="0" fieldPosition="0">
        <references count="5">
          <reference field="5" count="1" selected="0">
            <x v="7"/>
          </reference>
          <reference field="6" count="1" selected="0">
            <x v="0"/>
          </reference>
          <reference field="7" count="1" selected="0">
            <x v="0"/>
          </reference>
          <reference field="8" count="1">
            <x v="12"/>
          </reference>
          <reference field="52" count="1" selected="0">
            <x v="9"/>
          </reference>
        </references>
      </pivotArea>
    </format>
    <format dxfId="18971">
      <pivotArea dataOnly="0" labelOnly="1" outline="0" fieldPosition="0">
        <references count="5">
          <reference field="5" count="1" selected="0">
            <x v="7"/>
          </reference>
          <reference field="6" count="1" selected="0">
            <x v="27"/>
          </reference>
          <reference field="7" count="1" selected="0">
            <x v="14"/>
          </reference>
          <reference field="8" count="1">
            <x v="9"/>
          </reference>
          <reference field="52" count="1" selected="0">
            <x v="9"/>
          </reference>
        </references>
      </pivotArea>
    </format>
    <format dxfId="18970">
      <pivotArea dataOnly="0" labelOnly="1" outline="0" fieldPosition="0">
        <references count="5">
          <reference field="5" count="1" selected="0">
            <x v="11"/>
          </reference>
          <reference field="6" count="1" selected="0">
            <x v="23"/>
          </reference>
          <reference field="7" count="1" selected="0">
            <x v="9"/>
          </reference>
          <reference field="8" count="1">
            <x v="12"/>
          </reference>
          <reference field="52" count="1" selected="0">
            <x v="10"/>
          </reference>
        </references>
      </pivotArea>
    </format>
    <format dxfId="18969">
      <pivotArea dataOnly="0" labelOnly="1" outline="0" fieldPosition="0">
        <references count="6">
          <reference field="5" count="1" selected="0">
            <x v="12"/>
          </reference>
          <reference field="6" count="1" selected="0">
            <x v="24"/>
          </reference>
          <reference field="7" count="1" selected="0">
            <x v="11"/>
          </reference>
          <reference field="8" count="1" selected="0">
            <x v="12"/>
          </reference>
          <reference field="15" count="1">
            <x v="9"/>
          </reference>
          <reference field="52" count="1" selected="0">
            <x v="0"/>
          </reference>
        </references>
      </pivotArea>
    </format>
    <format dxfId="18968">
      <pivotArea dataOnly="0" labelOnly="1" outline="0" fieldPosition="0">
        <references count="6">
          <reference field="5" count="1" selected="0">
            <x v="12"/>
          </reference>
          <reference field="6" count="1" selected="0">
            <x v="24"/>
          </reference>
          <reference field="7" count="1" selected="0">
            <x v="12"/>
          </reference>
          <reference field="8" count="1" selected="0">
            <x v="12"/>
          </reference>
          <reference field="15" count="1">
            <x v="9"/>
          </reference>
          <reference field="52" count="1" selected="0">
            <x v="0"/>
          </reference>
        </references>
      </pivotArea>
    </format>
    <format dxfId="18967">
      <pivotArea dataOnly="0" labelOnly="1" outline="0" fieldPosition="0">
        <references count="6">
          <reference field="5" count="1" selected="0">
            <x v="12"/>
          </reference>
          <reference field="6" count="1" selected="0">
            <x v="25"/>
          </reference>
          <reference field="7" count="1" selected="0">
            <x v="3"/>
          </reference>
          <reference field="8" count="1" selected="0">
            <x v="12"/>
          </reference>
          <reference field="15" count="1">
            <x v="10"/>
          </reference>
          <reference field="52" count="1" selected="0">
            <x v="0"/>
          </reference>
        </references>
      </pivotArea>
    </format>
    <format dxfId="18966">
      <pivotArea dataOnly="0" labelOnly="1" outline="0" fieldPosition="0">
        <references count="6">
          <reference field="5" count="1" selected="0">
            <x v="12"/>
          </reference>
          <reference field="6" count="1" selected="0">
            <x v="25"/>
          </reference>
          <reference field="7" count="1" selected="0">
            <x v="9"/>
          </reference>
          <reference field="8" count="1" selected="0">
            <x v="12"/>
          </reference>
          <reference field="15" count="1">
            <x v="9"/>
          </reference>
          <reference field="52" count="1" selected="0">
            <x v="0"/>
          </reference>
        </references>
      </pivotArea>
    </format>
    <format dxfId="18965">
      <pivotArea dataOnly="0" labelOnly="1" outline="0" fieldPosition="0">
        <references count="6">
          <reference field="5" count="1" selected="0">
            <x v="12"/>
          </reference>
          <reference field="6" count="1" selected="0">
            <x v="25"/>
          </reference>
          <reference field="7" count="1" selected="0">
            <x v="13"/>
          </reference>
          <reference field="8" count="1" selected="0">
            <x v="12"/>
          </reference>
          <reference field="15" count="1">
            <x v="11"/>
          </reference>
          <reference field="52" count="1" selected="0">
            <x v="0"/>
          </reference>
        </references>
      </pivotArea>
    </format>
    <format dxfId="18964">
      <pivotArea dataOnly="0" labelOnly="1" outline="0" fieldPosition="0">
        <references count="6">
          <reference field="5" count="1" selected="0">
            <x v="0"/>
          </reference>
          <reference field="6" count="1" selected="0">
            <x v="13"/>
          </reference>
          <reference field="7" count="1" selected="0">
            <x v="0"/>
          </reference>
          <reference field="8" count="1" selected="0">
            <x v="12"/>
          </reference>
          <reference field="15" count="1">
            <x v="5"/>
          </reference>
          <reference field="52" count="1" selected="0">
            <x v="1"/>
          </reference>
        </references>
      </pivotArea>
    </format>
    <format dxfId="18963">
      <pivotArea dataOnly="0" labelOnly="1" outline="0" fieldPosition="0">
        <references count="6">
          <reference field="5" count="1" selected="0">
            <x v="0"/>
          </reference>
          <reference field="6" count="1" selected="0">
            <x v="13"/>
          </reference>
          <reference field="7" count="1" selected="0">
            <x v="4"/>
          </reference>
          <reference field="8" count="1" selected="0">
            <x v="12"/>
          </reference>
          <reference field="15" count="1">
            <x v="9"/>
          </reference>
          <reference field="52" count="1" selected="0">
            <x v="1"/>
          </reference>
        </references>
      </pivotArea>
    </format>
    <format dxfId="18962">
      <pivotArea dataOnly="0" labelOnly="1" outline="0" fieldPosition="0">
        <references count="6">
          <reference field="5" count="1" selected="0">
            <x v="0"/>
          </reference>
          <reference field="6" count="1" selected="0">
            <x v="13"/>
          </reference>
          <reference field="7" count="1" selected="0">
            <x v="5"/>
          </reference>
          <reference field="8" count="1" selected="0">
            <x v="12"/>
          </reference>
          <reference field="15" count="1">
            <x v="5"/>
          </reference>
          <reference field="52" count="1" selected="0">
            <x v="1"/>
          </reference>
        </references>
      </pivotArea>
    </format>
    <format dxfId="18961">
      <pivotArea dataOnly="0" labelOnly="1" outline="0" fieldPosition="0">
        <references count="6">
          <reference field="5" count="1" selected="0">
            <x v="0"/>
          </reference>
          <reference field="6" count="1" selected="0">
            <x v="13"/>
          </reference>
          <reference field="7" count="1" selected="0">
            <x v="6"/>
          </reference>
          <reference field="8" count="1" selected="0">
            <x v="12"/>
          </reference>
          <reference field="15" count="1">
            <x v="5"/>
          </reference>
          <reference field="52" count="1" selected="0">
            <x v="1"/>
          </reference>
        </references>
      </pivotArea>
    </format>
    <format dxfId="18960">
      <pivotArea dataOnly="0" labelOnly="1" outline="0" fieldPosition="0">
        <references count="6">
          <reference field="5" count="1" selected="0">
            <x v="0"/>
          </reference>
          <reference field="6" count="1" selected="0">
            <x v="13"/>
          </reference>
          <reference field="7" count="1" selected="0">
            <x v="10"/>
          </reference>
          <reference field="8" count="1" selected="0">
            <x v="12"/>
          </reference>
          <reference field="15" count="1">
            <x v="5"/>
          </reference>
          <reference field="52" count="1" selected="0">
            <x v="1"/>
          </reference>
        </references>
      </pivotArea>
    </format>
    <format dxfId="18959">
      <pivotArea dataOnly="0" labelOnly="1" outline="0" fieldPosition="0">
        <references count="6">
          <reference field="5" count="1" selected="0">
            <x v="6"/>
          </reference>
          <reference field="6" count="1" selected="0">
            <x v="9"/>
          </reference>
          <reference field="7" count="1" selected="0">
            <x v="3"/>
          </reference>
          <reference field="8" count="1" selected="0">
            <x v="12"/>
          </reference>
          <reference field="15" count="1">
            <x v="5"/>
          </reference>
          <reference field="52" count="1" selected="0">
            <x v="2"/>
          </reference>
        </references>
      </pivotArea>
    </format>
    <format dxfId="18958">
      <pivotArea dataOnly="0" labelOnly="1" outline="0" fieldPosition="0">
        <references count="6">
          <reference field="5" count="1" selected="0">
            <x v="6"/>
          </reference>
          <reference field="6" count="1" selected="0">
            <x v="9"/>
          </reference>
          <reference field="7" count="1" selected="0">
            <x v="9"/>
          </reference>
          <reference field="8" count="1" selected="0">
            <x v="12"/>
          </reference>
          <reference field="15" count="1">
            <x v="5"/>
          </reference>
          <reference field="52" count="1" selected="0">
            <x v="2"/>
          </reference>
        </references>
      </pivotArea>
    </format>
    <format dxfId="18957">
      <pivotArea dataOnly="0" labelOnly="1" outline="0" fieldPosition="0">
        <references count="6">
          <reference field="5" count="1" selected="0">
            <x v="6"/>
          </reference>
          <reference field="6" count="1" selected="0">
            <x v="9"/>
          </reference>
          <reference field="7" count="1" selected="0">
            <x v="11"/>
          </reference>
          <reference field="8" count="1" selected="0">
            <x v="12"/>
          </reference>
          <reference field="15" count="1">
            <x v="10"/>
          </reference>
          <reference field="52" count="1" selected="0">
            <x v="2"/>
          </reference>
        </references>
      </pivotArea>
    </format>
    <format dxfId="18956">
      <pivotArea dataOnly="0" labelOnly="1" outline="0" fieldPosition="0">
        <references count="6">
          <reference field="5" count="1" selected="0">
            <x v="6"/>
          </reference>
          <reference field="6" count="1" selected="0">
            <x v="9"/>
          </reference>
          <reference field="7" count="1" selected="0">
            <x v="12"/>
          </reference>
          <reference field="8" count="1" selected="0">
            <x v="12"/>
          </reference>
          <reference field="15" count="1">
            <x v="5"/>
          </reference>
          <reference field="52" count="1" selected="0">
            <x v="2"/>
          </reference>
        </references>
      </pivotArea>
    </format>
    <format dxfId="18955">
      <pivotArea dataOnly="0" labelOnly="1" outline="0" fieldPosition="0">
        <references count="6">
          <reference field="5" count="1" selected="0">
            <x v="6"/>
          </reference>
          <reference field="6" count="1" selected="0">
            <x v="9"/>
          </reference>
          <reference field="7" count="1" selected="0">
            <x v="13"/>
          </reference>
          <reference field="8" count="1" selected="0">
            <x v="12"/>
          </reference>
          <reference field="15" count="1">
            <x v="10"/>
          </reference>
          <reference field="52" count="1" selected="0">
            <x v="2"/>
          </reference>
        </references>
      </pivotArea>
    </format>
    <format dxfId="18954">
      <pivotArea dataOnly="0" labelOnly="1" outline="0" fieldPosition="0">
        <references count="6">
          <reference field="5" count="1" selected="0">
            <x v="3"/>
          </reference>
          <reference field="6" count="1" selected="0">
            <x v="16"/>
          </reference>
          <reference field="7" count="1" selected="0">
            <x v="0"/>
          </reference>
          <reference field="8" count="1" selected="0">
            <x v="12"/>
          </reference>
          <reference field="15" count="1">
            <x v="9"/>
          </reference>
          <reference field="52" count="1" selected="0">
            <x v="3"/>
          </reference>
        </references>
      </pivotArea>
    </format>
    <format dxfId="18953">
      <pivotArea dataOnly="0" labelOnly="1" outline="0" fieldPosition="0">
        <references count="6">
          <reference field="5" count="1" selected="0">
            <x v="3"/>
          </reference>
          <reference field="6" count="1" selected="0">
            <x v="16"/>
          </reference>
          <reference field="7" count="1" selected="0">
            <x v="4"/>
          </reference>
          <reference field="8" count="1" selected="0">
            <x v="12"/>
          </reference>
          <reference field="15" count="1">
            <x v="10"/>
          </reference>
          <reference field="52" count="1" selected="0">
            <x v="3"/>
          </reference>
        </references>
      </pivotArea>
    </format>
    <format dxfId="18952">
      <pivotArea dataOnly="0" labelOnly="1" outline="0" fieldPosition="0">
        <references count="6">
          <reference field="5" count="1" selected="0">
            <x v="3"/>
          </reference>
          <reference field="6" count="1" selected="0">
            <x v="16"/>
          </reference>
          <reference field="7" count="1" selected="0">
            <x v="5"/>
          </reference>
          <reference field="8" count="1" selected="0">
            <x v="12"/>
          </reference>
          <reference field="15" count="1">
            <x v="9"/>
          </reference>
          <reference field="52" count="1" selected="0">
            <x v="3"/>
          </reference>
        </references>
      </pivotArea>
    </format>
    <format dxfId="18951">
      <pivotArea dataOnly="0" labelOnly="1" outline="0" fieldPosition="0">
        <references count="6">
          <reference field="5" count="1" selected="0">
            <x v="3"/>
          </reference>
          <reference field="6" count="1" selected="0">
            <x v="16"/>
          </reference>
          <reference field="7" count="1" selected="0">
            <x v="6"/>
          </reference>
          <reference field="8" count="1" selected="0">
            <x v="12"/>
          </reference>
          <reference field="15" count="1">
            <x v="9"/>
          </reference>
          <reference field="52" count="1" selected="0">
            <x v="3"/>
          </reference>
        </references>
      </pivotArea>
    </format>
    <format dxfId="18950">
      <pivotArea dataOnly="0" labelOnly="1" outline="0" fieldPosition="0">
        <references count="6">
          <reference field="5" count="1" selected="0">
            <x v="9"/>
          </reference>
          <reference field="6" count="1" selected="0">
            <x v="21"/>
          </reference>
          <reference field="7" count="1" selected="0">
            <x v="9"/>
          </reference>
          <reference field="8" count="1" selected="0">
            <x v="12"/>
          </reference>
          <reference field="15" count="1">
            <x v="5"/>
          </reference>
          <reference field="52" count="1" selected="0">
            <x v="4"/>
          </reference>
        </references>
      </pivotArea>
    </format>
    <format dxfId="18949">
      <pivotArea dataOnly="0" labelOnly="1" outline="0" fieldPosition="0">
        <references count="6">
          <reference field="5" count="1" selected="0">
            <x v="9"/>
          </reference>
          <reference field="6" count="1" selected="0">
            <x v="21"/>
          </reference>
          <reference field="7" count="1" selected="0">
            <x v="10"/>
          </reference>
          <reference field="8" count="1" selected="0">
            <x v="12"/>
          </reference>
          <reference field="15" count="1">
            <x v="10"/>
          </reference>
          <reference field="52" count="1" selected="0">
            <x v="4"/>
          </reference>
        </references>
      </pivotArea>
    </format>
    <format dxfId="18948">
      <pivotArea dataOnly="0" labelOnly="1" outline="0" fieldPosition="0">
        <references count="6">
          <reference field="5" count="1" selected="0">
            <x v="9"/>
          </reference>
          <reference field="6" count="1" selected="0">
            <x v="21"/>
          </reference>
          <reference field="7" count="1" selected="0">
            <x v="11"/>
          </reference>
          <reference field="8" count="1" selected="0">
            <x v="12"/>
          </reference>
          <reference field="15" count="1">
            <x v="5"/>
          </reference>
          <reference field="52" count="1" selected="0">
            <x v="4"/>
          </reference>
        </references>
      </pivotArea>
    </format>
    <format dxfId="18947">
      <pivotArea dataOnly="0" labelOnly="1" outline="0" fieldPosition="0">
        <references count="6">
          <reference field="5" count="1" selected="0">
            <x v="9"/>
          </reference>
          <reference field="6" count="1" selected="0">
            <x v="21"/>
          </reference>
          <reference field="7" count="1" selected="0">
            <x v="12"/>
          </reference>
          <reference field="8" count="1" selected="0">
            <x v="12"/>
          </reference>
          <reference field="15" count="1">
            <x v="5"/>
          </reference>
          <reference field="52" count="1" selected="0">
            <x v="4"/>
          </reference>
        </references>
      </pivotArea>
    </format>
    <format dxfId="18946">
      <pivotArea dataOnly="0" labelOnly="1" outline="0" fieldPosition="0">
        <references count="6">
          <reference field="5" count="1" selected="0">
            <x v="9"/>
          </reference>
          <reference field="6" count="1" selected="0">
            <x v="21"/>
          </reference>
          <reference field="7" count="1" selected="0">
            <x v="13"/>
          </reference>
          <reference field="8" count="1" selected="0">
            <x v="12"/>
          </reference>
          <reference field="15" count="1">
            <x v="5"/>
          </reference>
          <reference field="52" count="1" selected="0">
            <x v="4"/>
          </reference>
        </references>
      </pivotArea>
    </format>
    <format dxfId="18945">
      <pivotArea dataOnly="0" labelOnly="1" outline="0" fieldPosition="0">
        <references count="6">
          <reference field="5" count="1" selected="0">
            <x v="4"/>
          </reference>
          <reference field="6" count="1" selected="0">
            <x v="14"/>
          </reference>
          <reference field="7" count="1" selected="0">
            <x v="3"/>
          </reference>
          <reference field="8" count="1" selected="0">
            <x v="12"/>
          </reference>
          <reference field="15" count="1">
            <x v="5"/>
          </reference>
          <reference field="52" count="1" selected="0">
            <x v="5"/>
          </reference>
        </references>
      </pivotArea>
    </format>
    <format dxfId="18944">
      <pivotArea dataOnly="0" labelOnly="1" outline="0" fieldPosition="0">
        <references count="6">
          <reference field="5" count="1" selected="0">
            <x v="4"/>
          </reference>
          <reference field="6" count="1" selected="0">
            <x v="14"/>
          </reference>
          <reference field="7" count="1" selected="0">
            <x v="4"/>
          </reference>
          <reference field="8" count="1" selected="0">
            <x v="12"/>
          </reference>
          <reference field="15" count="1">
            <x v="5"/>
          </reference>
          <reference field="52" count="1" selected="0">
            <x v="5"/>
          </reference>
        </references>
      </pivotArea>
    </format>
    <format dxfId="18943">
      <pivotArea dataOnly="0" labelOnly="1" outline="0" fieldPosition="0">
        <references count="6">
          <reference field="5" count="1" selected="0">
            <x v="4"/>
          </reference>
          <reference field="6" count="1" selected="0">
            <x v="14"/>
          </reference>
          <reference field="7" count="1" selected="0">
            <x v="5"/>
          </reference>
          <reference field="8" count="1" selected="0">
            <x v="12"/>
          </reference>
          <reference field="15" count="1">
            <x v="11"/>
          </reference>
          <reference field="52" count="1" selected="0">
            <x v="5"/>
          </reference>
        </references>
      </pivotArea>
    </format>
    <format dxfId="18942">
      <pivotArea dataOnly="0" labelOnly="1" outline="0" fieldPosition="0">
        <references count="6">
          <reference field="5" count="1" selected="0">
            <x v="4"/>
          </reference>
          <reference field="6" count="1" selected="0">
            <x v="14"/>
          </reference>
          <reference field="7" count="1" selected="0">
            <x v="6"/>
          </reference>
          <reference field="8" count="1" selected="0">
            <x v="12"/>
          </reference>
          <reference field="15" count="1">
            <x v="5"/>
          </reference>
          <reference field="52" count="1" selected="0">
            <x v="5"/>
          </reference>
        </references>
      </pivotArea>
    </format>
    <format dxfId="18941">
      <pivotArea dataOnly="0" labelOnly="1" outline="0" fieldPosition="0">
        <references count="6">
          <reference field="5" count="1" selected="0">
            <x v="2"/>
          </reference>
          <reference field="6" count="1" selected="0">
            <x v="15"/>
          </reference>
          <reference field="7" count="1" selected="0">
            <x v="0"/>
          </reference>
          <reference field="8" count="1" selected="0">
            <x v="12"/>
          </reference>
          <reference field="15" count="1">
            <x v="5"/>
          </reference>
          <reference field="52" count="1" selected="0">
            <x v="6"/>
          </reference>
        </references>
      </pivotArea>
    </format>
    <format dxfId="18940">
      <pivotArea dataOnly="0" labelOnly="1" outline="0" fieldPosition="0">
        <references count="6">
          <reference field="5" count="1" selected="0">
            <x v="2"/>
          </reference>
          <reference field="6" count="1" selected="0">
            <x v="15"/>
          </reference>
          <reference field="7" count="1" selected="0">
            <x v="10"/>
          </reference>
          <reference field="8" count="1" selected="0">
            <x v="12"/>
          </reference>
          <reference field="15" count="1">
            <x v="5"/>
          </reference>
          <reference field="52" count="1" selected="0">
            <x v="6"/>
          </reference>
        </references>
      </pivotArea>
    </format>
    <format dxfId="18939">
      <pivotArea dataOnly="0" labelOnly="1" outline="0" fieldPosition="0">
        <references count="6">
          <reference field="5" count="1" selected="0">
            <x v="2"/>
          </reference>
          <reference field="6" count="1" selected="0">
            <x v="15"/>
          </reference>
          <reference field="7" count="1" selected="0">
            <x v="12"/>
          </reference>
          <reference field="8" count="1" selected="0">
            <x v="12"/>
          </reference>
          <reference field="15" count="1">
            <x v="9"/>
          </reference>
          <reference field="52" count="1" selected="0">
            <x v="6"/>
          </reference>
        </references>
      </pivotArea>
    </format>
    <format dxfId="18938">
      <pivotArea dataOnly="0" labelOnly="1" outline="0" fieldPosition="0">
        <references count="6">
          <reference field="5" count="1" selected="0">
            <x v="5"/>
          </reference>
          <reference field="6" count="1" selected="0">
            <x v="3"/>
          </reference>
          <reference field="7" count="1" selected="0">
            <x v="3"/>
          </reference>
          <reference field="8" count="1" selected="0">
            <x v="12"/>
          </reference>
          <reference field="15" count="1">
            <x v="5"/>
          </reference>
          <reference field="52" count="1" selected="0">
            <x v="7"/>
          </reference>
        </references>
      </pivotArea>
    </format>
    <format dxfId="18937">
      <pivotArea dataOnly="0" labelOnly="1" outline="0" fieldPosition="0">
        <references count="6">
          <reference field="5" count="1" selected="0">
            <x v="5"/>
          </reference>
          <reference field="6" count="1" selected="0">
            <x v="3"/>
          </reference>
          <reference field="7" count="1" selected="0">
            <x v="6"/>
          </reference>
          <reference field="8" count="1" selected="0">
            <x v="12"/>
          </reference>
          <reference field="15" count="1">
            <x v="5"/>
          </reference>
          <reference field="52" count="1" selected="0">
            <x v="7"/>
          </reference>
        </references>
      </pivotArea>
    </format>
    <format dxfId="18936">
      <pivotArea dataOnly="0" labelOnly="1" outline="0" fieldPosition="0">
        <references count="6">
          <reference field="5" count="1" selected="0">
            <x v="5"/>
          </reference>
          <reference field="6" count="1" selected="0">
            <x v="3"/>
          </reference>
          <reference field="7" count="1" selected="0">
            <x v="9"/>
          </reference>
          <reference field="8" count="1" selected="0">
            <x v="12"/>
          </reference>
          <reference field="15" count="1">
            <x v="11"/>
          </reference>
          <reference field="52" count="1" selected="0">
            <x v="7"/>
          </reference>
        </references>
      </pivotArea>
    </format>
    <format dxfId="18935">
      <pivotArea dataOnly="0" labelOnly="1" outline="0" fieldPosition="0">
        <references count="6">
          <reference field="5" count="1" selected="0">
            <x v="5"/>
          </reference>
          <reference field="6" count="1" selected="0">
            <x v="3"/>
          </reference>
          <reference field="7" count="1" selected="0">
            <x v="13"/>
          </reference>
          <reference field="8" count="1" selected="0">
            <x v="12"/>
          </reference>
          <reference field="15" count="1">
            <x v="5"/>
          </reference>
          <reference field="52" count="1" selected="0">
            <x v="7"/>
          </reference>
        </references>
      </pivotArea>
    </format>
    <format dxfId="18934">
      <pivotArea dataOnly="0" labelOnly="1" outline="0" fieldPosition="0">
        <references count="6">
          <reference field="5" count="1" selected="0">
            <x v="8"/>
          </reference>
          <reference field="6" count="1" selected="0">
            <x v="17"/>
          </reference>
          <reference field="7" count="1" selected="0">
            <x v="0"/>
          </reference>
          <reference field="8" count="1" selected="0">
            <x v="12"/>
          </reference>
          <reference field="15" count="1">
            <x v="5"/>
          </reference>
          <reference field="52" count="1" selected="0">
            <x v="8"/>
          </reference>
        </references>
      </pivotArea>
    </format>
    <format dxfId="18933">
      <pivotArea dataOnly="0" labelOnly="1" outline="0" fieldPosition="0">
        <references count="6">
          <reference field="5" count="1" selected="0">
            <x v="8"/>
          </reference>
          <reference field="6" count="1" selected="0">
            <x v="17"/>
          </reference>
          <reference field="7" count="1" selected="0">
            <x v="3"/>
          </reference>
          <reference field="8" count="1" selected="0">
            <x v="12"/>
          </reference>
          <reference field="15" count="2">
            <x v="5"/>
            <x v="11"/>
          </reference>
          <reference field="52" count="1" selected="0">
            <x v="8"/>
          </reference>
        </references>
      </pivotArea>
    </format>
    <format dxfId="18932">
      <pivotArea dataOnly="0" labelOnly="1" outline="0" fieldPosition="0">
        <references count="6">
          <reference field="5" count="1" selected="0">
            <x v="8"/>
          </reference>
          <reference field="6" count="1" selected="0">
            <x v="17"/>
          </reference>
          <reference field="7" count="1" selected="0">
            <x v="4"/>
          </reference>
          <reference field="8" count="1" selected="0">
            <x v="12"/>
          </reference>
          <reference field="15" count="1">
            <x v="5"/>
          </reference>
          <reference field="52" count="1" selected="0">
            <x v="8"/>
          </reference>
        </references>
      </pivotArea>
    </format>
    <format dxfId="18931">
      <pivotArea dataOnly="0" labelOnly="1" outline="0" fieldPosition="0">
        <references count="6">
          <reference field="5" count="1" selected="0">
            <x v="8"/>
          </reference>
          <reference field="6" count="1" selected="0">
            <x v="17"/>
          </reference>
          <reference field="7" count="1" selected="0">
            <x v="6"/>
          </reference>
          <reference field="8" count="1" selected="0">
            <x v="12"/>
          </reference>
          <reference field="15" count="1">
            <x v="5"/>
          </reference>
          <reference field="52" count="1" selected="0">
            <x v="8"/>
          </reference>
        </references>
      </pivotArea>
    </format>
    <format dxfId="18930">
      <pivotArea dataOnly="0" labelOnly="1" outline="0" fieldPosition="0">
        <references count="6">
          <reference field="5" count="1" selected="0">
            <x v="8"/>
          </reference>
          <reference field="6" count="1" selected="0">
            <x v="26"/>
          </reference>
          <reference field="7" count="1" selected="0">
            <x v="14"/>
          </reference>
          <reference field="8" count="1" selected="0">
            <x v="9"/>
          </reference>
          <reference field="15" count="1">
            <x v="0"/>
          </reference>
          <reference field="52" count="1" selected="0">
            <x v="8"/>
          </reference>
        </references>
      </pivotArea>
    </format>
    <format dxfId="18929">
      <pivotArea dataOnly="0" labelOnly="1" outline="0" fieldPosition="0">
        <references count="6">
          <reference field="5" count="1" selected="0">
            <x v="7"/>
          </reference>
          <reference field="6" count="1" selected="0">
            <x v="0"/>
          </reference>
          <reference field="7" count="1" selected="0">
            <x v="0"/>
          </reference>
          <reference field="8" count="1" selected="0">
            <x v="12"/>
          </reference>
          <reference field="15" count="1">
            <x v="9"/>
          </reference>
          <reference field="52" count="1" selected="0">
            <x v="9"/>
          </reference>
        </references>
      </pivotArea>
    </format>
    <format dxfId="18928">
      <pivotArea dataOnly="0" labelOnly="1" outline="0" fieldPosition="0">
        <references count="6">
          <reference field="5" count="1" selected="0">
            <x v="7"/>
          </reference>
          <reference field="6" count="1" selected="0">
            <x v="27"/>
          </reference>
          <reference field="7" count="1" selected="0">
            <x v="14"/>
          </reference>
          <reference field="8" count="1" selected="0">
            <x v="9"/>
          </reference>
          <reference field="15" count="1">
            <x v="0"/>
          </reference>
          <reference field="52" count="1" selected="0">
            <x v="9"/>
          </reference>
        </references>
      </pivotArea>
    </format>
    <format dxfId="18927">
      <pivotArea dataOnly="0" labelOnly="1" outline="0" fieldPosition="0">
        <references count="6">
          <reference field="5" count="1" selected="0">
            <x v="11"/>
          </reference>
          <reference field="6" count="1" selected="0">
            <x v="23"/>
          </reference>
          <reference field="7" count="1" selected="0">
            <x v="9"/>
          </reference>
          <reference field="8" count="1" selected="0">
            <x v="12"/>
          </reference>
          <reference field="15" count="1">
            <x v="3"/>
          </reference>
          <reference field="52" count="1" selected="0">
            <x v="10"/>
          </reference>
        </references>
      </pivotArea>
    </format>
    <format dxfId="18926">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1" cacheId="11" applyNumberFormats="0" applyBorderFormats="0" applyFontFormats="0" applyPatternFormats="0" applyAlignmentFormats="0" applyWidthHeightFormats="1" dataCaption="Values" updatedVersion="5" minRefreshableVersion="3" showCalcMbrs="0" useAutoFormatting="1" itemPrintTitles="1" createdVersion="3" indent="0" compact="0" compactData="0" multipleFieldFilters="0">
  <location ref="A4:H8" firstHeaderRow="1" firstDataRow="2" firstDataCol="2"/>
  <pivotFields count="52">
    <pivotField compact="0" outline="0" showAll="0"/>
    <pivotField compact="0" outline="0" showAll="0" defaultSubtotal="0"/>
    <pivotField axis="axisRow" compact="0" outline="0" showAll="0" insertBlankRow="1" defaultSubtotal="0">
      <items count="7">
        <item m="1" x="4"/>
        <item m="1" x="5"/>
        <item m="1" x="1"/>
        <item m="1" x="2"/>
        <item m="1" x="3"/>
        <item m="1" x="6"/>
        <item x="0"/>
      </items>
    </pivotField>
    <pivotField axis="axisRow" compact="0" outline="0" showAll="0" defaultSubtotal="0">
      <items count="13">
        <item m="1" x="9"/>
        <item m="1" x="6"/>
        <item m="1" x="1"/>
        <item m="1" x="5"/>
        <item m="1" x="8"/>
        <item m="1" x="7"/>
        <item x="0"/>
        <item m="1" x="2"/>
        <item m="1" x="10"/>
        <item m="1" x="3"/>
        <item m="1" x="12"/>
        <item m="1" x="4"/>
        <item m="1" x="1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numFmtId="43" outline="0" showAll="0" defaultSubtotal="0"/>
    <pivotField compact="0" numFmtId="43" outline="0" showAll="0"/>
    <pivotField compact="0" numFmtId="43" outline="0" showAll="0"/>
    <pivotField compact="0" numFmtId="10" outline="0" showAll="0"/>
    <pivotField compact="0" numFmtId="10" outline="0" showAll="0"/>
    <pivotField compact="0" numFmtId="43" outline="0" showAll="0"/>
    <pivotField compact="0" outline="0" showAll="0"/>
    <pivotField compact="0" outline="0" showAll="0"/>
    <pivotField compact="0" outline="0" showAll="0"/>
    <pivotField compact="0" outline="0" showAll="0"/>
    <pivotField compact="0" outline="0" showAll="0"/>
    <pivotField dataField="1" compact="0" numFmtId="43" outline="0" showAll="0" defaultSubtotal="0"/>
    <pivotField compact="0" numFmtId="43" outline="0" showAll="0" defaultSubtotal="0"/>
    <pivotField dataField="1" compact="0" numFmtId="43" outline="0" showAll="0"/>
    <pivotField compact="0" numFmtId="43" outline="0" showAll="0"/>
    <pivotField compact="0" numFmtId="43" outline="0" showAll="0"/>
    <pivotField dataField="1" compact="0" outline="0" showAll="0"/>
    <pivotField compact="0" numFmtId="43" outline="0" showAll="0"/>
    <pivotField dataField="1"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outline="0" showAll="0"/>
    <pivotField dataField="1" compact="0" outline="0" showAll="0" defaultSubtotal="0"/>
    <pivotField compact="0" numFmtId="43" outline="0" showAll="0"/>
    <pivotField compact="0" numFmtId="43" outline="0" showAll="0"/>
    <pivotField compact="0" numFmtId="43" outline="0" showAll="0"/>
    <pivotField compact="0" numFmtId="43" outline="0" showAll="0"/>
  </pivotFields>
  <rowFields count="2">
    <field x="2"/>
    <field x="3"/>
  </rowFields>
  <rowItems count="3">
    <i>
      <x v="6"/>
      <x v="6"/>
    </i>
    <i t="blank">
      <x v="6"/>
    </i>
    <i t="grand">
      <x/>
    </i>
  </rowItems>
  <colFields count="1">
    <field x="-2"/>
  </colFields>
  <colItems count="6">
    <i>
      <x/>
    </i>
    <i i="1">
      <x v="1"/>
    </i>
    <i i="2">
      <x v="2"/>
    </i>
    <i i="3">
      <x v="3"/>
    </i>
    <i i="4">
      <x v="4"/>
    </i>
    <i i="5">
      <x v="5"/>
    </i>
  </colItems>
  <dataFields count="6">
    <dataField name="Counsel's Fees" fld="38" baseField="0" baseItem="0"/>
    <dataField name="Sum of Other Disbs" fld="43" baseField="3" baseItem="1"/>
    <dataField name="Sum of Base PC" fld="33" baseField="0" baseItem="0"/>
    <dataField name="Sum of Total Base Costs" fld="47" baseField="3" baseItem="6"/>
    <dataField name="Total SF on Base PC" fld="35" baseField="0" baseItem="0"/>
    <dataField name=" Counsel's SF" fld="40" baseField="3" baseItem="1"/>
  </dataFields>
  <formats count="64">
    <format dxfId="18925">
      <pivotArea outline="0" collapsedLevelsAreSubtotals="1" fieldPosition="0"/>
    </format>
    <format dxfId="18924">
      <pivotArea field="-2" type="button" dataOnly="0" labelOnly="1" outline="0" axis="axisCol" fieldPosition="0"/>
    </format>
    <format dxfId="18923">
      <pivotArea type="topRight" dataOnly="0" labelOnly="1" outline="0" fieldPosition="0"/>
    </format>
    <format dxfId="18922">
      <pivotArea dataOnly="0" labelOnly="1" outline="0" fieldPosition="0">
        <references count="1">
          <reference field="4294967294" count="3">
            <x v="0"/>
            <x v="4"/>
            <x v="5"/>
          </reference>
        </references>
      </pivotArea>
    </format>
    <format dxfId="18921">
      <pivotArea type="all" dataOnly="0" outline="0" fieldPosition="0"/>
    </format>
    <format dxfId="18920">
      <pivotArea outline="0" collapsedLevelsAreSubtotals="1" fieldPosition="0"/>
    </format>
    <format dxfId="18919">
      <pivotArea dataOnly="0" labelOnly="1" outline="0" fieldPosition="0">
        <references count="1">
          <reference field="2" count="0"/>
        </references>
      </pivotArea>
    </format>
    <format dxfId="18918">
      <pivotArea dataOnly="0" labelOnly="1" grandRow="1" outline="0" fieldPosition="0"/>
    </format>
    <format dxfId="18917">
      <pivotArea dataOnly="0" labelOnly="1" outline="0" fieldPosition="0">
        <references count="2">
          <reference field="2" count="1" selected="0">
            <x v="0"/>
          </reference>
          <reference field="3" count="1">
            <x v="1"/>
          </reference>
        </references>
      </pivotArea>
    </format>
    <format dxfId="18916">
      <pivotArea dataOnly="0" labelOnly="1" outline="0" fieldPosition="0">
        <references count="2">
          <reference field="2" count="1" selected="0">
            <x v="1"/>
          </reference>
          <reference field="3" count="1">
            <x v="2"/>
          </reference>
        </references>
      </pivotArea>
    </format>
    <format dxfId="18915">
      <pivotArea dataOnly="0" labelOnly="1" outline="0" fieldPosition="0">
        <references count="2">
          <reference field="2" count="1" selected="0">
            <x v="2"/>
          </reference>
          <reference field="3" count="1">
            <x v="0"/>
          </reference>
        </references>
      </pivotArea>
    </format>
    <format dxfId="18914">
      <pivotArea dataOnly="0" labelOnly="1" outline="0" fieldPosition="0">
        <references count="2">
          <reference field="2" count="1" selected="0">
            <x v="3"/>
          </reference>
          <reference field="3" count="1">
            <x v="5"/>
          </reference>
        </references>
      </pivotArea>
    </format>
    <format dxfId="18913">
      <pivotArea dataOnly="0" labelOnly="1" outline="0" fieldPosition="0">
        <references count="2">
          <reference field="2" count="1" selected="0">
            <x v="4"/>
          </reference>
          <reference field="3" count="1">
            <x v="4"/>
          </reference>
        </references>
      </pivotArea>
    </format>
    <format dxfId="18912">
      <pivotArea dataOnly="0" labelOnly="1" outline="0" fieldPosition="0">
        <references count="1">
          <reference field="4294967294" count="3">
            <x v="0"/>
            <x v="4"/>
            <x v="5"/>
          </reference>
        </references>
      </pivotArea>
    </format>
    <format dxfId="18911">
      <pivotArea type="all" dataOnly="0" outline="0" fieldPosition="0"/>
    </format>
    <format dxfId="18910">
      <pivotArea outline="0" collapsedLevelsAreSubtotals="1" fieldPosition="0"/>
    </format>
    <format dxfId="18909">
      <pivotArea dataOnly="0" labelOnly="1" outline="0" fieldPosition="0">
        <references count="1">
          <reference field="2" count="0"/>
        </references>
      </pivotArea>
    </format>
    <format dxfId="18908">
      <pivotArea dataOnly="0" labelOnly="1" grandRow="1" outline="0" fieldPosition="0"/>
    </format>
    <format dxfId="18907">
      <pivotArea dataOnly="0" labelOnly="1" outline="0" fieldPosition="0">
        <references count="2">
          <reference field="2" count="1" selected="0">
            <x v="0"/>
          </reference>
          <reference field="3" count="1">
            <x v="1"/>
          </reference>
        </references>
      </pivotArea>
    </format>
    <format dxfId="18906">
      <pivotArea dataOnly="0" labelOnly="1" outline="0" fieldPosition="0">
        <references count="2">
          <reference field="2" count="1" selected="0">
            <x v="1"/>
          </reference>
          <reference field="3" count="1">
            <x v="2"/>
          </reference>
        </references>
      </pivotArea>
    </format>
    <format dxfId="18905">
      <pivotArea dataOnly="0" labelOnly="1" outline="0" fieldPosition="0">
        <references count="2">
          <reference field="2" count="1" selected="0">
            <x v="2"/>
          </reference>
          <reference field="3" count="1">
            <x v="0"/>
          </reference>
        </references>
      </pivotArea>
    </format>
    <format dxfId="18904">
      <pivotArea dataOnly="0" labelOnly="1" outline="0" fieldPosition="0">
        <references count="2">
          <reference field="2" count="1" selected="0">
            <x v="3"/>
          </reference>
          <reference field="3" count="1">
            <x v="5"/>
          </reference>
        </references>
      </pivotArea>
    </format>
    <format dxfId="18903">
      <pivotArea dataOnly="0" labelOnly="1" outline="0" fieldPosition="0">
        <references count="2">
          <reference field="2" count="1" selected="0">
            <x v="4"/>
          </reference>
          <reference field="3" count="1">
            <x v="4"/>
          </reference>
        </references>
      </pivotArea>
    </format>
    <format dxfId="18902">
      <pivotArea dataOnly="0" labelOnly="1" outline="0" fieldPosition="0">
        <references count="1">
          <reference field="4294967294" count="3">
            <x v="0"/>
            <x v="4"/>
            <x v="5"/>
          </reference>
        </references>
      </pivotArea>
    </format>
    <format dxfId="18901">
      <pivotArea type="all" dataOnly="0" outline="0" fieldPosition="0"/>
    </format>
    <format dxfId="18900">
      <pivotArea outline="0" collapsedLevelsAreSubtotals="1" fieldPosition="0"/>
    </format>
    <format dxfId="18899">
      <pivotArea dataOnly="0" labelOnly="1" outline="0" fieldPosition="0">
        <references count="1">
          <reference field="2" count="0"/>
        </references>
      </pivotArea>
    </format>
    <format dxfId="18898">
      <pivotArea dataOnly="0" labelOnly="1" grandRow="1" outline="0" fieldPosition="0"/>
    </format>
    <format dxfId="18897">
      <pivotArea dataOnly="0" labelOnly="1" outline="0" fieldPosition="0">
        <references count="2">
          <reference field="2" count="1" selected="0">
            <x v="0"/>
          </reference>
          <reference field="3" count="1">
            <x v="1"/>
          </reference>
        </references>
      </pivotArea>
    </format>
    <format dxfId="18896">
      <pivotArea dataOnly="0" labelOnly="1" outline="0" fieldPosition="0">
        <references count="2">
          <reference field="2" count="1" selected="0">
            <x v="1"/>
          </reference>
          <reference field="3" count="1">
            <x v="2"/>
          </reference>
        </references>
      </pivotArea>
    </format>
    <format dxfId="18895">
      <pivotArea dataOnly="0" labelOnly="1" outline="0" fieldPosition="0">
        <references count="2">
          <reference field="2" count="1" selected="0">
            <x v="2"/>
          </reference>
          <reference field="3" count="1">
            <x v="0"/>
          </reference>
        </references>
      </pivotArea>
    </format>
    <format dxfId="18894">
      <pivotArea dataOnly="0" labelOnly="1" outline="0" fieldPosition="0">
        <references count="2">
          <reference field="2" count="1" selected="0">
            <x v="3"/>
          </reference>
          <reference field="3" count="1">
            <x v="5"/>
          </reference>
        </references>
      </pivotArea>
    </format>
    <format dxfId="18893">
      <pivotArea dataOnly="0" labelOnly="1" outline="0" fieldPosition="0">
        <references count="2">
          <reference field="2" count="1" selected="0">
            <x v="4"/>
          </reference>
          <reference field="3" count="1">
            <x v="4"/>
          </reference>
        </references>
      </pivotArea>
    </format>
    <format dxfId="18892">
      <pivotArea dataOnly="0" labelOnly="1" outline="0" fieldPosition="0">
        <references count="1">
          <reference field="4294967294" count="3">
            <x v="0"/>
            <x v="4"/>
            <x v="5"/>
          </reference>
        </references>
      </pivotArea>
    </format>
    <format dxfId="18891">
      <pivotArea type="all" dataOnly="0" outline="0" fieldPosition="0"/>
    </format>
    <format dxfId="18890">
      <pivotArea outline="0" collapsedLevelsAreSubtotals="1" fieldPosition="0"/>
    </format>
    <format dxfId="18889">
      <pivotArea dataOnly="0" labelOnly="1" outline="0" fieldPosition="0">
        <references count="1">
          <reference field="2" count="0"/>
        </references>
      </pivotArea>
    </format>
    <format dxfId="18888">
      <pivotArea dataOnly="0" labelOnly="1" grandRow="1" outline="0" fieldPosition="0"/>
    </format>
    <format dxfId="18887">
      <pivotArea dataOnly="0" labelOnly="1" outline="0" fieldPosition="0">
        <references count="2">
          <reference field="2" count="1" selected="0">
            <x v="0"/>
          </reference>
          <reference field="3" count="1">
            <x v="1"/>
          </reference>
        </references>
      </pivotArea>
    </format>
    <format dxfId="18886">
      <pivotArea dataOnly="0" labelOnly="1" outline="0" fieldPosition="0">
        <references count="2">
          <reference field="2" count="1" selected="0">
            <x v="1"/>
          </reference>
          <reference field="3" count="1">
            <x v="2"/>
          </reference>
        </references>
      </pivotArea>
    </format>
    <format dxfId="18885">
      <pivotArea dataOnly="0" labelOnly="1" outline="0" fieldPosition="0">
        <references count="2">
          <reference field="2" count="1" selected="0">
            <x v="2"/>
          </reference>
          <reference field="3" count="1">
            <x v="0"/>
          </reference>
        </references>
      </pivotArea>
    </format>
    <format dxfId="18884">
      <pivotArea dataOnly="0" labelOnly="1" outline="0" fieldPosition="0">
        <references count="2">
          <reference field="2" count="1" selected="0">
            <x v="3"/>
          </reference>
          <reference field="3" count="1">
            <x v="5"/>
          </reference>
        </references>
      </pivotArea>
    </format>
    <format dxfId="18883">
      <pivotArea dataOnly="0" labelOnly="1" outline="0" fieldPosition="0">
        <references count="2">
          <reference field="2" count="1" selected="0">
            <x v="4"/>
          </reference>
          <reference field="3" count="1">
            <x v="4"/>
          </reference>
        </references>
      </pivotArea>
    </format>
    <format dxfId="18882">
      <pivotArea dataOnly="0" labelOnly="1" outline="0" fieldPosition="0">
        <references count="1">
          <reference field="4294967294" count="6">
            <x v="0"/>
            <x v="1"/>
            <x v="2"/>
            <x v="3"/>
            <x v="4"/>
            <x v="5"/>
          </reference>
        </references>
      </pivotArea>
    </format>
    <format dxfId="18881">
      <pivotArea type="all" dataOnly="0" outline="0" fieldPosition="0"/>
    </format>
    <format dxfId="18880">
      <pivotArea outline="0" collapsedLevelsAreSubtotals="1" fieldPosition="0"/>
    </format>
    <format dxfId="18879">
      <pivotArea dataOnly="0" labelOnly="1" outline="0" fieldPosition="0">
        <references count="1">
          <reference field="2" count="0"/>
        </references>
      </pivotArea>
    </format>
    <format dxfId="18878">
      <pivotArea dataOnly="0" labelOnly="1" grandRow="1" outline="0" fieldPosition="0"/>
    </format>
    <format dxfId="18877">
      <pivotArea dataOnly="0" labelOnly="1" outline="0" fieldPosition="0">
        <references count="2">
          <reference field="2" count="1" selected="0">
            <x v="0"/>
          </reference>
          <reference field="3" count="1">
            <x v="9"/>
          </reference>
        </references>
      </pivotArea>
    </format>
    <format dxfId="18876">
      <pivotArea dataOnly="0" labelOnly="1" outline="0" fieldPosition="0">
        <references count="2">
          <reference field="2" count="1" selected="0">
            <x v="1"/>
          </reference>
          <reference field="3" count="1">
            <x v="10"/>
          </reference>
        </references>
      </pivotArea>
    </format>
    <format dxfId="18875">
      <pivotArea dataOnly="0" labelOnly="1" outline="0" fieldPosition="0">
        <references count="2">
          <reference field="2" count="1" selected="0">
            <x v="2"/>
          </reference>
          <reference field="3" count="1">
            <x v="11"/>
          </reference>
        </references>
      </pivotArea>
    </format>
    <format dxfId="18874">
      <pivotArea dataOnly="0" labelOnly="1" outline="0" fieldPosition="0">
        <references count="2">
          <reference field="2" count="1" selected="0">
            <x v="3"/>
          </reference>
          <reference field="3" count="1">
            <x v="7"/>
          </reference>
        </references>
      </pivotArea>
    </format>
    <format dxfId="18873">
      <pivotArea dataOnly="0" labelOnly="1" outline="0" fieldPosition="0">
        <references count="2">
          <reference field="2" count="1" selected="0">
            <x v="4"/>
          </reference>
          <reference field="3" count="1">
            <x v="12"/>
          </reference>
        </references>
      </pivotArea>
    </format>
    <format dxfId="18872">
      <pivotArea dataOnly="0" labelOnly="1" outline="0" fieldPosition="0">
        <references count="1">
          <reference field="4294967294" count="6">
            <x v="0"/>
            <x v="1"/>
            <x v="2"/>
            <x v="3"/>
            <x v="4"/>
            <x v="5"/>
          </reference>
        </references>
      </pivotArea>
    </format>
    <format dxfId="18871">
      <pivotArea type="all" dataOnly="0" outline="0" fieldPosition="0"/>
    </format>
    <format dxfId="18870">
      <pivotArea outline="0" collapsedLevelsAreSubtotals="1" fieldPosition="0"/>
    </format>
    <format dxfId="18869">
      <pivotArea dataOnly="0" labelOnly="1" outline="0" fieldPosition="0">
        <references count="1">
          <reference field="2" count="0"/>
        </references>
      </pivotArea>
    </format>
    <format dxfId="18868">
      <pivotArea dataOnly="0" labelOnly="1" grandRow="1" outline="0" fieldPosition="0"/>
    </format>
    <format dxfId="18867">
      <pivotArea dataOnly="0" labelOnly="1" outline="0" fieldPosition="0">
        <references count="2">
          <reference field="2" count="1" selected="0">
            <x v="0"/>
          </reference>
          <reference field="3" count="1">
            <x v="9"/>
          </reference>
        </references>
      </pivotArea>
    </format>
    <format dxfId="18866">
      <pivotArea dataOnly="0" labelOnly="1" outline="0" fieldPosition="0">
        <references count="2">
          <reference field="2" count="1" selected="0">
            <x v="1"/>
          </reference>
          <reference field="3" count="1">
            <x v="10"/>
          </reference>
        </references>
      </pivotArea>
    </format>
    <format dxfId="18865">
      <pivotArea dataOnly="0" labelOnly="1" outline="0" fieldPosition="0">
        <references count="2">
          <reference field="2" count="1" selected="0">
            <x v="2"/>
          </reference>
          <reference field="3" count="1">
            <x v="11"/>
          </reference>
        </references>
      </pivotArea>
    </format>
    <format dxfId="18864">
      <pivotArea dataOnly="0" labelOnly="1" outline="0" fieldPosition="0">
        <references count="2">
          <reference field="2" count="1" selected="0">
            <x v="3"/>
          </reference>
          <reference field="3" count="1">
            <x v="7"/>
          </reference>
        </references>
      </pivotArea>
    </format>
    <format dxfId="18863">
      <pivotArea dataOnly="0" labelOnly="1" outline="0" fieldPosition="0">
        <references count="2">
          <reference field="2" count="1" selected="0">
            <x v="4"/>
          </reference>
          <reference field="3" count="1">
            <x v="12"/>
          </reference>
        </references>
      </pivotArea>
    </format>
    <format dxfId="18862">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5" minRefreshableVersion="3" showCalcMbrs="0" showDrill="0" itemPrintTitles="1" createdVersion="3" indent="0" compact="0" compactData="0" gridDropZones="1" multipleFieldFilters="0" rowHeaderCaption="Item">
  <location ref="A4:U7" firstHeaderRow="2" firstDataRow="2" firstDataCol="15"/>
  <pivotFields count="54">
    <pivotField axis="axisRow" compact="0" outline="0" showAll="0" defaultSubtotal="0">
      <items count="512">
        <item m="1" x="53"/>
        <item m="1" x="496"/>
        <item m="1" x="464"/>
        <item m="1" x="430"/>
        <item m="1" x="413"/>
        <item m="1" x="397"/>
        <item m="1" x="381"/>
        <item m="1" x="365"/>
        <item m="1" x="355"/>
        <item m="1" x="345"/>
        <item m="1" x="336"/>
        <item m="1" x="327"/>
        <item m="1" x="318"/>
        <item m="1" x="308"/>
        <item m="1" x="299"/>
        <item m="1" x="290"/>
        <item m="1" x="36"/>
        <item m="1" x="281"/>
        <item m="1" x="27"/>
        <item m="1" x="272"/>
        <item m="1" x="19"/>
        <item m="1" x="264"/>
        <item m="1" x="11"/>
        <item m="1" x="255"/>
        <item m="1" x="3"/>
        <item m="1" x="247"/>
        <item m="1" x="506"/>
        <item m="1" x="238"/>
        <item m="1" x="498"/>
        <item m="1" x="230"/>
        <item m="1" x="489"/>
        <item m="1" x="221"/>
        <item m="1" x="356"/>
        <item m="1" x="481"/>
        <item m="1" x="94"/>
        <item m="1" x="212"/>
        <item m="1" x="346"/>
        <item m="1" x="473"/>
        <item m="1" x="86"/>
        <item m="1" x="204"/>
        <item m="1" x="337"/>
        <item m="1" x="465"/>
        <item m="1" x="78"/>
        <item m="1" x="196"/>
        <item m="1" x="328"/>
        <item m="1" x="456"/>
        <item m="1" x="70"/>
        <item m="1" x="188"/>
        <item m="1" x="319"/>
        <item m="1" x="448"/>
        <item m="1" x="62"/>
        <item m="1" x="179"/>
        <item m="1" x="309"/>
        <item m="1" x="439"/>
        <item m="1" x="54"/>
        <item m="1" x="171"/>
        <item m="1" x="300"/>
        <item m="1" x="431"/>
        <item m="1" x="45"/>
        <item m="1" x="163"/>
        <item m="1" x="291"/>
        <item m="1" x="422"/>
        <item m="1" x="37"/>
        <item m="1" x="155"/>
        <item m="1" x="218"/>
        <item m="1" x="282"/>
        <item m="1" x="352"/>
        <item m="1" x="414"/>
        <item m="1" x="478"/>
        <item m="1" x="28"/>
        <item m="1" x="91"/>
        <item m="1" x="147"/>
        <item m="1" x="209"/>
        <item m="1" x="273"/>
        <item m="1" x="342"/>
        <item m="1" x="405"/>
        <item m="1" x="470"/>
        <item m="1" x="20"/>
        <item m="1" x="83"/>
        <item m="1" x="140"/>
        <item m="1" x="201"/>
        <item m="1" x="265"/>
        <item m="1" x="333"/>
        <item m="1" x="398"/>
        <item m="1" x="461"/>
        <item m="1" x="12"/>
        <item m="1" x="74"/>
        <item m="1" x="132"/>
        <item m="1" x="192"/>
        <item m="1" x="256"/>
        <item m="1" x="323"/>
        <item m="1" x="389"/>
        <item m="1" x="452"/>
        <item m="1" x="4"/>
        <item m="1" x="66"/>
        <item m="1" x="125"/>
        <item m="1" x="184"/>
        <item m="1" x="248"/>
        <item m="1" x="314"/>
        <item m="1" x="382"/>
        <item m="1" x="444"/>
        <item m="1" x="507"/>
        <item m="1" x="58"/>
        <item m="1" x="117"/>
        <item m="1" x="175"/>
        <item m="1" x="239"/>
        <item m="1" x="304"/>
        <item m="1" x="373"/>
        <item m="1" x="435"/>
        <item m="1" x="499"/>
        <item m="1" x="49"/>
        <item m="1" x="110"/>
        <item m="1" x="167"/>
        <item m="1" x="231"/>
        <item m="1" x="295"/>
        <item m="1" x="366"/>
        <item m="1" x="426"/>
        <item m="1" x="490"/>
        <item m="1" x="40"/>
        <item m="1" x="102"/>
        <item m="1" x="158"/>
        <item m="1" x="222"/>
        <item m="1" x="285"/>
        <item m="1" x="357"/>
        <item m="1" x="417"/>
        <item m="1" x="482"/>
        <item m="1" x="31"/>
        <item m="1" x="95"/>
        <item m="1" x="122"/>
        <item m="1" x="150"/>
        <item m="1" x="181"/>
        <item m="1" x="213"/>
        <item m="1" x="244"/>
        <item m="1" x="276"/>
        <item m="1" x="311"/>
        <item m="1" x="347"/>
        <item m="1" x="378"/>
        <item m="1" x="408"/>
        <item m="1" x="441"/>
        <item m="1" x="474"/>
        <item m="1" x="504"/>
        <item m="1" x="23"/>
        <item m="1" x="56"/>
        <item m="1" x="87"/>
        <item m="1" x="115"/>
        <item m="1" x="143"/>
        <item m="1" x="173"/>
        <item m="1" x="205"/>
        <item m="1" x="236"/>
        <item m="1" x="268"/>
        <item m="1" x="302"/>
        <item m="1" x="338"/>
        <item m="1" x="371"/>
        <item m="1" x="401"/>
        <item m="1" x="433"/>
        <item m="1" x="466"/>
        <item m="1" x="495"/>
        <item m="1" x="15"/>
        <item m="1" x="47"/>
        <item m="1" x="79"/>
        <item m="1" x="108"/>
        <item m="1" x="136"/>
        <item m="1" x="165"/>
        <item m="1" x="197"/>
        <item m="1" x="228"/>
        <item m="1" x="260"/>
        <item m="1" x="293"/>
        <item m="1" x="329"/>
        <item m="1" x="363"/>
        <item m="1" x="393"/>
        <item m="1" x="424"/>
        <item m="1" x="457"/>
        <item m="1" x="488"/>
        <item m="1" x="8"/>
        <item m="1" x="39"/>
        <item m="1" x="71"/>
        <item m="1" x="101"/>
        <item m="1" x="129"/>
        <item m="1" x="157"/>
        <item m="1" x="189"/>
        <item m="1" x="220"/>
        <item m="1" x="252"/>
        <item m="1" x="284"/>
        <item m="1" x="320"/>
        <item m="1" x="354"/>
        <item m="1" x="386"/>
        <item m="1" x="416"/>
        <item m="1" x="449"/>
        <item m="1" x="480"/>
        <item m="1" x="511"/>
        <item m="1" x="30"/>
        <item m="1" x="63"/>
        <item m="1" x="93"/>
        <item m="1" x="121"/>
        <item m="1" x="149"/>
        <item m="1" x="180"/>
        <item m="1" x="211"/>
        <item m="1" x="243"/>
        <item m="1" x="275"/>
        <item m="1" x="310"/>
        <item m="1" x="344"/>
        <item m="1" x="377"/>
        <item m="1" x="407"/>
        <item m="1" x="440"/>
        <item m="1" x="472"/>
        <item m="1" x="503"/>
        <item m="1" x="22"/>
        <item m="1" x="55"/>
        <item m="1" x="85"/>
        <item m="1" x="114"/>
        <item m="1" x="142"/>
        <item m="1" x="172"/>
        <item m="1" x="203"/>
        <item m="1" x="235"/>
        <item m="1" x="267"/>
        <item m="1" x="301"/>
        <item m="1" x="335"/>
        <item m="1" x="370"/>
        <item m="1" x="400"/>
        <item m="1" x="432"/>
        <item m="1" x="463"/>
        <item m="1" x="494"/>
        <item m="1" x="14"/>
        <item m="1" x="46"/>
        <item m="1" x="77"/>
        <item m="1" x="107"/>
        <item m="1" x="135"/>
        <item m="1" x="164"/>
        <item m="1" x="195"/>
        <item m="1" x="227"/>
        <item m="1" x="259"/>
        <item m="1" x="292"/>
        <item m="1" x="326"/>
        <item m="1" x="362"/>
        <item m="1" x="392"/>
        <item m="1" x="423"/>
        <item m="1" x="455"/>
        <item m="1" x="487"/>
        <item m="1" x="7"/>
        <item m="1" x="38"/>
        <item m="1" x="69"/>
        <item m="1" x="100"/>
        <item m="1" x="128"/>
        <item m="1" x="156"/>
        <item m="1" x="187"/>
        <item m="1" x="219"/>
        <item m="1" x="251"/>
        <item m="1" x="283"/>
        <item m="1" x="317"/>
        <item m="1" x="353"/>
        <item m="1" x="385"/>
        <item m="1" x="415"/>
        <item m="1" x="447"/>
        <item m="1" x="479"/>
        <item m="1" x="510"/>
        <item m="1" x="29"/>
        <item m="1" x="44"/>
        <item m="1" x="61"/>
        <item m="1" x="76"/>
        <item m="1" x="92"/>
        <item m="1" x="106"/>
        <item m="1" x="120"/>
        <item m="1" x="134"/>
        <item m="1" x="148"/>
        <item m="1" x="162"/>
        <item m="1" x="178"/>
        <item m="1" x="194"/>
        <item m="1" x="210"/>
        <item m="1" x="226"/>
        <item m="1" x="242"/>
        <item m="1" x="258"/>
        <item m="1" x="274"/>
        <item m="1" x="289"/>
        <item m="1" x="307"/>
        <item m="1" x="325"/>
        <item m="1" x="343"/>
        <item m="1" x="361"/>
        <item m="1" x="376"/>
        <item m="1" x="391"/>
        <item m="1" x="406"/>
        <item m="1" x="421"/>
        <item m="1" x="438"/>
        <item m="1" x="454"/>
        <item m="1" x="471"/>
        <item m="1" x="486"/>
        <item m="1" x="502"/>
        <item m="1" x="6"/>
        <item m="1" x="21"/>
        <item m="1" x="35"/>
        <item m="1" x="52"/>
        <item m="1" x="68"/>
        <item m="1" x="84"/>
        <item m="1" x="99"/>
        <item m="1" x="113"/>
        <item m="1" x="127"/>
        <item m="1" x="141"/>
        <item m="1" x="154"/>
        <item m="1" x="170"/>
        <item m="1" x="186"/>
        <item m="1" x="202"/>
        <item m="1" x="217"/>
        <item m="1" x="234"/>
        <item m="1" x="250"/>
        <item m="1" x="266"/>
        <item m="1" x="280"/>
        <item m="1" x="298"/>
        <item m="1" x="316"/>
        <item m="1" x="334"/>
        <item m="1" x="351"/>
        <item m="1" x="369"/>
        <item m="1" x="384"/>
        <item m="1" x="399"/>
        <item m="1" x="412"/>
        <item m="1" x="429"/>
        <item m="1" x="446"/>
        <item m="1" x="462"/>
        <item m="1" x="477"/>
        <item m="1" x="493"/>
        <item m="1" x="509"/>
        <item m="1" x="13"/>
        <item m="1" x="26"/>
        <item m="1" x="43"/>
        <item m="1" x="60"/>
        <item m="1" x="75"/>
        <item m="1" x="90"/>
        <item m="1" x="105"/>
        <item m="1" x="119"/>
        <item m="1" x="133"/>
        <item m="1" x="146"/>
        <item m="1" x="161"/>
        <item m="1" x="177"/>
        <item m="1" x="193"/>
        <item m="1" x="208"/>
        <item m="1" x="225"/>
        <item m="1" x="241"/>
        <item m="1" x="257"/>
        <item m="1" x="271"/>
        <item m="1" x="288"/>
        <item m="1" x="306"/>
        <item m="1" x="324"/>
        <item m="1" x="341"/>
        <item m="1" x="360"/>
        <item m="1" x="375"/>
        <item m="1" x="390"/>
        <item m="1" x="404"/>
        <item m="1" x="420"/>
        <item m="1" x="437"/>
        <item m="1" x="453"/>
        <item m="1" x="469"/>
        <item m="1" x="485"/>
        <item m="1" x="501"/>
        <item m="1" x="5"/>
        <item m="1" x="18"/>
        <item m="1" x="34"/>
        <item m="1" x="51"/>
        <item m="1" x="67"/>
        <item m="1" x="82"/>
        <item m="1" x="98"/>
        <item m="1" x="112"/>
        <item m="1" x="126"/>
        <item m="1" x="139"/>
        <item m="1" x="153"/>
        <item m="1" x="169"/>
        <item m="1" x="185"/>
        <item m="1" x="200"/>
        <item m="1" x="216"/>
        <item m="1" x="233"/>
        <item m="1" x="249"/>
        <item m="1" x="263"/>
        <item m="1" x="279"/>
        <item m="1" x="297"/>
        <item m="1" x="315"/>
        <item m="1" x="332"/>
        <item m="1" x="350"/>
        <item m="1" x="368"/>
        <item m="1" x="383"/>
        <item m="1" x="396"/>
        <item m="1" x="411"/>
        <item m="1" x="428"/>
        <item m="1" x="445"/>
        <item m="1" x="460"/>
        <item m="1" x="476"/>
        <item m="1" x="492"/>
        <item m="1" x="508"/>
        <item m="1" x="10"/>
        <item m="1" x="25"/>
        <item m="1" x="42"/>
        <item m="1" x="59"/>
        <item m="1" x="73"/>
        <item m="1" x="89"/>
        <item m="1" x="104"/>
        <item m="1" x="118"/>
        <item m="1" x="131"/>
        <item m="1" x="145"/>
        <item m="1" x="160"/>
        <item m="1" x="176"/>
        <item m="1" x="191"/>
        <item m="1" x="207"/>
        <item m="1" x="224"/>
        <item m="1" x="240"/>
        <item m="1" x="254"/>
        <item m="1" x="270"/>
        <item m="1" x="287"/>
        <item m="1" x="305"/>
        <item m="1" x="322"/>
        <item m="1" x="340"/>
        <item m="1" x="359"/>
        <item m="1" x="374"/>
        <item m="1" x="388"/>
        <item m="1" x="403"/>
        <item m="1" x="419"/>
        <item m="1" x="436"/>
        <item m="1" x="451"/>
        <item m="1" x="468"/>
        <item m="1" x="484"/>
        <item m="1" x="500"/>
        <item m="1" x="2"/>
        <item m="1" x="17"/>
        <item m="1" x="33"/>
        <item m="1" x="50"/>
        <item m="1" x="65"/>
        <item m="1" x="81"/>
        <item m="1" x="97"/>
        <item m="1" x="111"/>
        <item m="1" x="124"/>
        <item m="1" x="138"/>
        <item m="1" x="152"/>
        <item m="1" x="168"/>
        <item m="1" x="183"/>
        <item m="1" x="199"/>
        <item m="1" x="215"/>
        <item m="1" x="232"/>
        <item m="1" x="246"/>
        <item m="1" x="262"/>
        <item m="1" x="278"/>
        <item m="1" x="296"/>
        <item m="1" x="313"/>
        <item m="1" x="331"/>
        <item m="1" x="349"/>
        <item m="1" x="367"/>
        <item m="1" x="380"/>
        <item m="1" x="395"/>
        <item m="1" x="410"/>
        <item m="1" x="427"/>
        <item m="1" x="443"/>
        <item m="1" x="459"/>
        <item m="1" x="475"/>
        <item m="1" x="491"/>
        <item m="1" x="505"/>
        <item m="1" x="9"/>
        <item m="1" x="24"/>
        <item m="1" x="41"/>
        <item m="1" x="57"/>
        <item m="1" x="72"/>
        <item m="1" x="88"/>
        <item m="1" x="103"/>
        <item m="1" x="116"/>
        <item m="1" x="130"/>
        <item m="1" x="144"/>
        <item m="1" x="159"/>
        <item m="1" x="174"/>
        <item m="1" x="190"/>
        <item m="1" x="206"/>
        <item m="1" x="223"/>
        <item m="1" x="237"/>
        <item m="1" x="253"/>
        <item m="1" x="269"/>
        <item m="1" x="286"/>
        <item m="1" x="303"/>
        <item m="1" x="321"/>
        <item m="1" x="339"/>
        <item m="1" x="358"/>
        <item m="1" x="372"/>
        <item m="1" x="387"/>
        <item m="1" x="402"/>
        <item m="1" x="418"/>
        <item m="1" x="434"/>
        <item m="1" x="450"/>
        <item m="1" x="467"/>
        <item m="1" x="483"/>
        <item m="1" x="497"/>
        <item m="1" x="1"/>
        <item m="1" x="16"/>
        <item m="1" x="32"/>
        <item m="1" x="48"/>
        <item m="1" x="64"/>
        <item m="1" x="80"/>
        <item m="1" x="96"/>
        <item m="1" x="109"/>
        <item m="1" x="123"/>
        <item m="1" x="137"/>
        <item m="1" x="151"/>
        <item m="1" x="166"/>
        <item m="1" x="182"/>
        <item m="1" x="198"/>
        <item m="1" x="214"/>
        <item m="1" x="229"/>
        <item m="1" x="245"/>
        <item m="1" x="261"/>
        <item m="1" x="277"/>
        <item m="1" x="294"/>
        <item m="1" x="312"/>
        <item m="1" x="330"/>
        <item m="1" x="348"/>
        <item m="1" x="364"/>
        <item m="1" x="379"/>
        <item m="1" x="394"/>
        <item m="1" x="409"/>
        <item m="1" x="425"/>
        <item m="1" x="442"/>
        <item m="1" x="458"/>
        <item x="0"/>
      </items>
    </pivotField>
    <pivotField compact="0" outline="0" showAll="0" defaultSubtotal="0"/>
    <pivotField compact="0" outline="0" showAll="0" defaultSubtotal="0"/>
    <pivotField compact="0" outline="0" showAll="0" defaultSubtotal="0"/>
    <pivotField axis="axisRow" compact="0" outline="0" showAll="0" defaultSubtotal="0">
      <items count="290">
        <item m="1" x="177"/>
        <item m="1" x="13"/>
        <item m="1" x="244"/>
        <item m="1" x="78"/>
        <item m="1" x="197"/>
        <item m="1" x="33"/>
        <item m="1" x="148"/>
        <item m="1" x="270"/>
        <item m="1" x="107"/>
        <item m="1" x="234"/>
        <item m="1" x="65"/>
        <item m="1" x="182"/>
        <item m="1" x="18"/>
        <item m="1" x="135"/>
        <item m="1" x="260"/>
        <item m="1" x="94"/>
        <item m="1" x="220"/>
        <item m="1" x="54"/>
        <item m="1" x="169"/>
        <item m="1" x="1"/>
        <item m="1" x="124"/>
        <item m="1" x="252"/>
        <item m="1" x="28"/>
        <item m="1" x="145"/>
        <item m="1" x="228"/>
        <item m="1" x="178"/>
        <item m="1" x="131"/>
        <item m="1" x="90"/>
        <item m="1" x="49"/>
        <item m="1" x="284"/>
        <item m="1" x="248"/>
        <item m="1" x="202"/>
        <item m="1" x="153"/>
        <item m="1" x="113"/>
        <item m="1" x="68"/>
        <item m="1" x="24"/>
        <item m="1" x="264"/>
        <item m="1" x="163"/>
        <item m="1" x="119"/>
        <item m="1" x="79"/>
        <item m="1" x="34"/>
        <item m="1" x="271"/>
        <item m="1" x="235"/>
        <item m="1" x="183"/>
        <item m="1" x="136"/>
        <item m="1" x="95"/>
        <item m="1" x="55"/>
        <item m="1" x="2"/>
        <item m="1" x="253"/>
        <item m="1" x="207"/>
        <item m="1" x="158"/>
        <item m="1" x="132"/>
        <item m="1" x="91"/>
        <item m="1" x="50"/>
        <item m="1" x="285"/>
        <item m="1" x="249"/>
        <item m="1" x="203"/>
        <item m="1" x="154"/>
        <item m="1" x="114"/>
        <item m="1" x="69"/>
        <item m="1" x="25"/>
        <item m="1" x="265"/>
        <item m="1" x="223"/>
        <item m="1" x="173"/>
        <item m="1" x="127"/>
        <item m="1" x="87"/>
        <item m="1" x="43"/>
        <item m="1" x="236"/>
        <item m="1" x="184"/>
        <item m="1" x="137"/>
        <item m="1" x="96"/>
        <item m="1" x="56"/>
        <item m="1" x="3"/>
        <item m="1" x="254"/>
        <item m="1" x="208"/>
        <item m="1" x="159"/>
        <item m="1" x="116"/>
        <item m="1" x="73"/>
        <item m="1" x="29"/>
        <item m="1" x="268"/>
        <item m="1" x="229"/>
        <item m="1" x="179"/>
        <item m="1" x="204"/>
        <item m="1" x="209"/>
        <item m="1" x="186"/>
        <item m="1" x="20"/>
        <item m="1" x="139"/>
        <item m="1" x="98"/>
        <item m="1" x="221"/>
        <item m="1" x="170"/>
        <item m="1" x="4"/>
        <item m="1" x="125"/>
        <item m="1" x="160"/>
        <item m="1" x="193"/>
        <item m="1" x="30"/>
        <item m="1" x="146"/>
        <item m="1" x="269"/>
        <item m="1" x="104"/>
        <item m="1" x="133"/>
        <item m="1" x="190"/>
        <item m="1" x="102"/>
        <item m="1" x="226"/>
        <item m="1" x="59"/>
        <item m="1" x="9"/>
        <item m="1" x="45"/>
        <item m="1" x="281"/>
        <item m="1" x="81"/>
        <item m="1" x="199"/>
        <item m="1" x="273"/>
        <item m="1" x="5"/>
        <item m="1" x="126"/>
        <item m="1" x="255"/>
        <item m="1" x="85"/>
        <item m="1" x="210"/>
        <item m="1" x="117"/>
        <item m="1" x="241"/>
        <item m="1" x="74"/>
        <item m="1" x="194"/>
        <item m="1" x="31"/>
        <item m="1" x="230"/>
        <item m="1" x="62"/>
        <item m="1" x="14"/>
        <item m="1" x="40"/>
        <item m="1" x="156"/>
        <item m="1" x="277"/>
        <item m="1" x="71"/>
        <item m="1" x="191"/>
        <item m="1" x="27"/>
        <item m="1" x="143"/>
        <item m="1" x="267"/>
        <item m="1" x="103"/>
        <item m="1" x="60"/>
        <item m="1" x="175"/>
        <item m="1" x="10"/>
        <item m="1" x="129"/>
        <item m="1" x="258"/>
        <item m="1" x="46"/>
        <item m="1" x="164"/>
        <item m="1" x="282"/>
        <item m="1" x="121"/>
        <item m="1" x="246"/>
        <item m="1" x="36"/>
        <item m="1" x="150"/>
        <item m="1" x="274"/>
        <item m="1" x="109"/>
        <item m="1" x="171"/>
        <item m="1" x="6"/>
        <item m="1" x="256"/>
        <item m="1" x="86"/>
        <item m="1" x="211"/>
        <item m="1" x="42"/>
        <item m="1" x="161"/>
        <item m="1" x="242"/>
        <item m="1" x="75"/>
        <item m="1" x="195"/>
        <item m="1" x="32"/>
        <item m="1" x="147"/>
        <item m="1" x="231"/>
        <item m="1" x="63"/>
        <item m="1" x="180"/>
        <item m="1" x="15"/>
        <item m="1" x="134"/>
        <item m="1" x="217"/>
        <item m="1" x="52"/>
        <item m="1" x="167"/>
        <item m="1" x="287"/>
        <item m="1" x="144"/>
        <item m="1" x="227"/>
        <item m="1" x="61"/>
        <item m="1" x="176"/>
        <item m="1" x="130"/>
        <item m="1" x="214"/>
        <item m="1" x="47"/>
        <item m="1" x="165"/>
        <item m="1" x="283"/>
        <item m="1" x="122"/>
        <item m="1" x="200"/>
        <item m="1" x="37"/>
        <item m="1" x="151"/>
        <item m="1" x="110"/>
        <item m="1" x="187"/>
        <item m="1" x="21"/>
        <item m="1" x="140"/>
        <item m="1" x="262"/>
        <item m="1" x="118"/>
        <item m="1" x="243"/>
        <item m="1" x="76"/>
        <item m="1" x="196"/>
        <item m="1" x="105"/>
        <item m="1" x="232"/>
        <item m="1" x="64"/>
        <item m="1" x="181"/>
        <item m="1" x="16"/>
        <item m="1" x="93"/>
        <item m="1" x="218"/>
        <item m="1" x="53"/>
        <item m="1" x="168"/>
        <item m="1" x="288"/>
        <item m="1" x="251"/>
        <item m="1" x="84"/>
        <item m="1" x="206"/>
        <item m="1" x="41"/>
        <item m="1" x="157"/>
        <item m="1" x="278"/>
        <item m="1" x="240"/>
        <item m="1" x="72"/>
        <item m="1" x="192"/>
        <item m="1" x="89"/>
        <item m="1" x="215"/>
        <item m="1" x="48"/>
        <item m="1" x="247"/>
        <item m="1" x="82"/>
        <item m="1" x="201"/>
        <item m="1" x="38"/>
        <item m="1" x="152"/>
        <item m="1" x="111"/>
        <item m="1" x="238"/>
        <item m="1" x="67"/>
        <item m="1" x="188"/>
        <item m="1" x="22"/>
        <item m="1" x="99"/>
        <item m="1" x="57"/>
        <item m="1" x="172"/>
        <item m="1" x="7"/>
        <item m="1" x="279"/>
        <item m="1" x="17"/>
        <item m="1" x="219"/>
        <item m="1" x="275"/>
        <item m="1" x="112"/>
        <item m="1" x="23"/>
        <item m="1" x="141"/>
        <item m="1" x="263"/>
        <item m="1" x="100"/>
        <item m="1" x="222"/>
        <item m="1" x="212"/>
        <item m="1" x="77"/>
        <item m="1" x="106"/>
        <item m="1" x="11"/>
        <item m="1" x="12"/>
        <item m="1" x="162"/>
        <item m="1" x="233"/>
        <item m="1" x="289"/>
        <item m="1" x="224"/>
        <item m="1" x="280"/>
        <item m="1" x="120"/>
        <item m="1" x="245"/>
        <item m="1" x="80"/>
        <item m="1" x="198"/>
        <item m="1" x="35"/>
        <item m="1" x="149"/>
        <item m="1" x="272"/>
        <item m="1" x="108"/>
        <item m="1" x="237"/>
        <item m="1" x="66"/>
        <item m="1" x="185"/>
        <item m="1" x="19"/>
        <item m="1" x="138"/>
        <item m="1" x="261"/>
        <item m="1" x="97"/>
        <item m="1" x="259"/>
        <item m="1" x="92"/>
        <item m="1" x="216"/>
        <item m="1" x="51"/>
        <item m="1" x="166"/>
        <item m="1" x="286"/>
        <item m="1" x="123"/>
        <item m="1" x="250"/>
        <item m="1" x="83"/>
        <item m="1" x="205"/>
        <item m="1" x="39"/>
        <item m="1" x="155"/>
        <item m="1" x="276"/>
        <item m="1" x="115"/>
        <item m="1" x="239"/>
        <item m="1" x="70"/>
        <item m="1" x="189"/>
        <item m="1" x="26"/>
        <item m="1" x="142"/>
        <item m="1" x="266"/>
        <item m="1" x="101"/>
        <item m="1" x="225"/>
        <item m="1" x="58"/>
        <item m="1" x="174"/>
        <item m="1" x="8"/>
        <item m="1" x="128"/>
        <item m="1" x="257"/>
        <item m="1" x="88"/>
        <item m="1" x="213"/>
        <item m="1" x="44"/>
        <item x="0"/>
      </items>
    </pivotField>
    <pivotField axis="axisRow" compact="0" outline="0" showAll="0" defaultSubtotal="0">
      <items count="13">
        <item m="1" x="4"/>
        <item m="1" x="3"/>
        <item m="1" x="9"/>
        <item m="1" x="8"/>
        <item m="1" x="1"/>
        <item m="1" x="10"/>
        <item m="1" x="7"/>
        <item m="1" x="2"/>
        <item m="1" x="11"/>
        <item m="1" x="5"/>
        <item x="0"/>
        <item m="1" x="6"/>
        <item m="1" x="12"/>
      </items>
    </pivotField>
    <pivotField axis="axisRow" compact="0" outline="0" showAll="0" defaultSubtotal="0">
      <items count="29">
        <item m="1" x="10"/>
        <item m="1" x="28"/>
        <item m="1" x="13"/>
        <item m="1" x="20"/>
        <item m="1" x="23"/>
        <item m="1" x="2"/>
        <item m="1" x="21"/>
        <item m="1" x="24"/>
        <item m="1" x="6"/>
        <item m="1" x="3"/>
        <item m="1" x="9"/>
        <item m="1" x="18"/>
        <item m="1" x="26"/>
        <item m="1" x="16"/>
        <item m="1" x="22"/>
        <item m="1" x="27"/>
        <item m="1" x="17"/>
        <item m="1" x="1"/>
        <item m="1" x="12"/>
        <item m="1" x="15"/>
        <item m="1" x="7"/>
        <item m="1" x="11"/>
        <item x="0"/>
        <item m="1" x="14"/>
        <item m="1" x="5"/>
        <item m="1" x="4"/>
        <item m="1" x="25"/>
        <item m="1" x="8"/>
        <item m="1" x="19"/>
      </items>
    </pivotField>
    <pivotField axis="axisRow" compact="0" outline="0" showAll="0" defaultSubtotal="0">
      <items count="15">
        <item m="1" x="11"/>
        <item m="1" x="4"/>
        <item m="1" x="13"/>
        <item m="1" x="8"/>
        <item m="1" x="6"/>
        <item m="1" x="10"/>
        <item m="1" x="14"/>
        <item m="1" x="2"/>
        <item m="1" x="7"/>
        <item m="1" x="1"/>
        <item m="1" x="12"/>
        <item m="1" x="9"/>
        <item m="1" x="3"/>
        <item m="1" x="5"/>
        <item x="0"/>
      </items>
    </pivotField>
    <pivotField axis="axisRow" compact="0" outline="0" showAll="0" defaultSubtotal="0">
      <items count="15">
        <item m="1" x="13"/>
        <item m="1" x="9"/>
        <item m="1" x="7"/>
        <item m="1" x="5"/>
        <item m="1" x="14"/>
        <item m="1" x="6"/>
        <item m="1" x="1"/>
        <item m="1" x="2"/>
        <item m="1" x="10"/>
        <item m="1" x="12"/>
        <item m="1" x="3"/>
        <item m="1" x="8"/>
        <item m="1" x="11"/>
        <item m="1" x="4"/>
        <item x="0"/>
      </items>
    </pivotField>
    <pivotField axis="axisRow" compact="0" outline="0" showAll="0" defaultSubtotal="0">
      <items count="4">
        <item m="1" x="3"/>
        <item m="1" x="2"/>
        <item x="0"/>
        <item m="1" x="1"/>
      </items>
    </pivotField>
    <pivotField compact="0" outline="0" showAll="0"/>
    <pivotField axis="axisRow" compact="0" outline="0" showAll="0" defaultSubtotal="0">
      <items count="465">
        <item m="1" x="82"/>
        <item m="1" x="203"/>
        <item m="1" x="279"/>
        <item m="1" x="130"/>
        <item m="1" x="31"/>
        <item m="1" x="159"/>
        <item m="1" x="163"/>
        <item m="1" x="74"/>
        <item m="1" x="304"/>
        <item m="1" x="152"/>
        <item m="1" x="307"/>
        <item m="1" x="321"/>
        <item m="1" x="15"/>
        <item m="1" x="314"/>
        <item m="1" x="298"/>
        <item m="1" x="274"/>
        <item m="1" x="378"/>
        <item m="1" x="32"/>
        <item m="1" x="12"/>
        <item m="1" x="40"/>
        <item m="1" x="451"/>
        <item m="1" x="361"/>
        <item m="1" x="265"/>
        <item m="1" x="10"/>
        <item m="1" x="176"/>
        <item m="1" x="84"/>
        <item m="1" x="73"/>
        <item m="1" x="72"/>
        <item m="1" x="357"/>
        <item m="1" x="355"/>
        <item m="1" x="434"/>
        <item m="1" x="60"/>
        <item m="1" x="285"/>
        <item m="1" x="78"/>
        <item m="1" x="328"/>
        <item m="1" x="405"/>
        <item m="1" x="139"/>
        <item m="1" x="257"/>
        <item m="1" x="258"/>
        <item m="1" x="124"/>
        <item m="1" x="329"/>
        <item m="1" x="335"/>
        <item m="1" x="247"/>
        <item m="1" x="198"/>
        <item m="1" x="129"/>
        <item m="1" x="234"/>
        <item m="1" x="96"/>
        <item m="1" x="415"/>
        <item m="1" x="75"/>
        <item m="1" x="431"/>
        <item m="1" x="377"/>
        <item m="1" x="464"/>
        <item m="1" x="98"/>
        <item m="1" x="272"/>
        <item m="1" x="156"/>
        <item m="1" x="174"/>
        <item m="1" x="308"/>
        <item m="1" x="436"/>
        <item m="1" x="429"/>
        <item m="1" x="225"/>
        <item m="1" x="446"/>
        <item m="1" x="371"/>
        <item m="1" x="281"/>
        <item m="1" x="348"/>
        <item m="1" x="185"/>
        <item m="1" x="86"/>
        <item m="1" x="401"/>
        <item m="1" x="37"/>
        <item m="1" x="286"/>
        <item m="1" x="294"/>
        <item m="1" x="61"/>
        <item m="1" x="119"/>
        <item m="1" x="243"/>
        <item m="1" x="237"/>
        <item m="1" x="173"/>
        <item m="1" x="417"/>
        <item m="1" x="269"/>
        <item m="1" x="370"/>
        <item m="1" x="64"/>
        <item m="1" x="101"/>
        <item m="1" x="287"/>
        <item m="1" x="102"/>
        <item m="1" x="55"/>
        <item m="1" x="393"/>
        <item m="1" x="135"/>
        <item m="1" x="366"/>
        <item m="1" x="182"/>
        <item m="1" x="325"/>
        <item m="1" x="42"/>
        <item m="1" x="460"/>
        <item m="1" x="132"/>
        <item m="1" x="165"/>
        <item m="1" x="245"/>
        <item m="1" x="169"/>
        <item m="1" x="424"/>
        <item m="1" x="77"/>
        <item m="1" x="178"/>
        <item m="1" x="414"/>
        <item m="1" x="259"/>
        <item m="1" x="184"/>
        <item m="1" x="276"/>
        <item m="1" x="305"/>
        <item m="1" x="244"/>
        <item m="1" x="213"/>
        <item m="1" x="256"/>
        <item m="1" x="235"/>
        <item m="1" x="442"/>
        <item m="1" x="190"/>
        <item m="1" x="115"/>
        <item m="1" x="76"/>
        <item m="1" x="236"/>
        <item m="1" x="403"/>
        <item m="1" x="425"/>
        <item m="1" x="143"/>
        <item m="1" x="193"/>
        <item m="1" x="437"/>
        <item m="1" x="194"/>
        <item m="1" x="13"/>
        <item m="1" x="144"/>
        <item m="1" x="303"/>
        <item m="1" x="318"/>
        <item m="1" x="44"/>
        <item m="1" x="164"/>
        <item m="1" x="89"/>
        <item m="1" x="57"/>
        <item m="1" x="267"/>
        <item m="1" x="200"/>
        <item m="1" x="330"/>
        <item m="1" x="397"/>
        <item m="1" x="106"/>
        <item m="1" x="375"/>
        <item m="1" x="66"/>
        <item m="1" x="301"/>
        <item m="1" x="196"/>
        <item m="1" x="108"/>
        <item m="1" x="59"/>
        <item m="1" x="215"/>
        <item m="1" x="3"/>
        <item m="1" x="79"/>
        <item m="1" x="407"/>
        <item m="1" x="127"/>
        <item m="1" x="270"/>
        <item m="1" x="171"/>
        <item m="1" x="319"/>
        <item m="1" x="104"/>
        <item m="1" x="438"/>
        <item m="1" x="141"/>
        <item m="1" x="289"/>
        <item m="1" x="444"/>
        <item m="1" x="91"/>
        <item m="1" x="68"/>
        <item m="1" x="189"/>
        <item m="1" x="459"/>
        <item m="1" x="362"/>
        <item m="1" x="5"/>
        <item m="1" x="260"/>
        <item m="1" x="41"/>
        <item m="1" x="62"/>
        <item m="1" x="223"/>
        <item m="1" x="342"/>
        <item m="1" x="228"/>
        <item m="1" x="148"/>
        <item m="1" x="160"/>
        <item m="1" x="372"/>
        <item m="1" x="282"/>
        <item m="1" x="172"/>
        <item m="1" x="69"/>
        <item m="1" x="33"/>
        <item m="1" x="219"/>
        <item m="1" x="122"/>
        <item m="1" x="367"/>
        <item m="1" x="210"/>
        <item m="1" x="112"/>
        <item m="1" x="52"/>
        <item m="1" x="232"/>
        <item m="1" x="22"/>
        <item m="1" x="421"/>
        <item m="1" x="4"/>
        <item m="1" x="99"/>
        <item m="1" x="180"/>
        <item m="1" x="140"/>
        <item m="1" x="283"/>
        <item m="1" x="373"/>
        <item m="1" x="7"/>
        <item m="1" x="222"/>
        <item m="1" x="386"/>
        <item m="1" x="30"/>
        <item m="1" x="63"/>
        <item m="1" x="450"/>
        <item m="1" x="151"/>
        <item m="1" x="51"/>
        <item m="1" x="419"/>
        <item m="1" x="449"/>
        <item m="1" x="116"/>
        <item m="1" x="47"/>
        <item m="1" x="277"/>
        <item m="1" x="88"/>
        <item m="1" x="197"/>
        <item m="1" x="54"/>
        <item m="1" x="211"/>
        <item m="1" x="23"/>
        <item m="1" x="56"/>
        <item m="1" x="123"/>
        <item m="1" x="266"/>
        <item m="1" x="336"/>
        <item m="1" x="118"/>
        <item m="1" x="199"/>
        <item m="1" x="379"/>
        <item m="1" x="463"/>
        <item m="1" x="105"/>
        <item m="1" x="246"/>
        <item m="1" x="365"/>
        <item m="1" x="230"/>
        <item m="1" x="147"/>
        <item m="1" x="461"/>
        <item m="1" x="150"/>
        <item m="1" x="120"/>
        <item m="1" x="136"/>
        <item m="1" x="26"/>
        <item m="1" x="92"/>
        <item m="1" x="153"/>
        <item m="1" x="413"/>
        <item m="1" x="334"/>
        <item m="1" x="284"/>
        <item m="1" x="250"/>
        <item m="1" x="252"/>
        <item m="1" x="24"/>
        <item m="1" x="344"/>
        <item m="1" x="315"/>
        <item m="1" x="39"/>
        <item m="1" x="324"/>
        <item m="1" x="327"/>
        <item m="1" x="145"/>
        <item m="1" x="448"/>
        <item m="1" x="43"/>
        <item m="1" x="359"/>
        <item m="1" x="462"/>
        <item m="1" x="209"/>
        <item m="1" x="94"/>
        <item m="1" x="142"/>
        <item m="1" x="201"/>
        <item m="1" x="71"/>
        <item m="1" x="107"/>
        <item m="1" x="349"/>
        <item m="1" x="161"/>
        <item m="1" x="390"/>
        <item m="1" x="458"/>
        <item m="1" x="90"/>
        <item m="1" x="350"/>
        <item m="1" x="111"/>
        <item m="1" x="67"/>
        <item m="1" x="81"/>
        <item m="1" x="452"/>
        <item m="1" x="313"/>
        <item m="1" x="138"/>
        <item m="1" x="302"/>
        <item m="1" x="110"/>
        <item m="1" x="109"/>
        <item m="1" x="430"/>
        <item m="1" x="137"/>
        <item m="1" x="188"/>
        <item m="1" x="320"/>
        <item m="1" x="447"/>
        <item m="1" x="440"/>
        <item m="1" x="317"/>
        <item m="1" x="154"/>
        <item m="1" x="388"/>
        <item m="1" x="27"/>
        <item m="1" x="83"/>
        <item m="1" x="358"/>
        <item m="1" x="396"/>
        <item m="1" x="155"/>
        <item m="1" x="262"/>
        <item m="1" x="233"/>
        <item m="1" x="166"/>
        <item m="1" x="18"/>
        <item m="1" x="126"/>
        <item m="1" x="217"/>
        <item m="1" x="384"/>
        <item m="1" x="264"/>
        <item m="1" x="100"/>
        <item m="1" x="1"/>
        <item m="1" x="2"/>
        <item m="1" x="149"/>
        <item m="1" x="406"/>
        <item m="1" x="97"/>
        <item m="1" x="195"/>
        <item m="1" x="20"/>
        <item m="1" x="249"/>
        <item m="1" x="19"/>
        <item m="1" x="192"/>
        <item m="1" x="181"/>
        <item m="1" x="226"/>
        <item m="1" x="134"/>
        <item m="1" x="8"/>
        <item m="1" x="158"/>
        <item m="1" x="339"/>
        <item m="1" x="326"/>
        <item m="1" x="392"/>
        <item m="1" x="208"/>
        <item m="1" x="170"/>
        <item m="1" x="297"/>
        <item m="1" x="354"/>
        <item m="1" x="167"/>
        <item m="1" x="128"/>
        <item m="1" x="280"/>
        <item m="1" x="376"/>
        <item m="1" x="391"/>
        <item m="1" x="435"/>
        <item m="1" x="432"/>
        <item m="1" x="263"/>
        <item m="1" x="394"/>
        <item m="1" x="346"/>
        <item m="1" x="340"/>
        <item m="1" x="310"/>
        <item m="1" x="323"/>
        <item m="1" x="404"/>
        <item m="1" x="369"/>
        <item m="1" x="220"/>
        <item m="1" x="48"/>
        <item m="1" x="216"/>
        <item m="1" x="402"/>
        <item m="1" x="45"/>
        <item m="1" x="229"/>
        <item m="1" x="58"/>
        <item m="1" x="240"/>
        <item m="1" x="309"/>
        <item m="1" x="186"/>
        <item m="1" x="157"/>
        <item m="1" x="411"/>
        <item m="1" x="70"/>
        <item m="1" x="14"/>
        <item m="1" x="347"/>
        <item m="1" x="207"/>
        <item m="1" x="212"/>
        <item m="1" x="400"/>
        <item m="1" x="337"/>
        <item m="1" x="382"/>
        <item m="1" x="445"/>
        <item m="1" x="191"/>
        <item m="1" x="332"/>
        <item m="1" x="423"/>
        <item m="1" x="46"/>
        <item m="1" x="87"/>
        <item m="1" x="422"/>
        <item m="1" x="214"/>
        <item m="1" x="254"/>
        <item m="1" x="409"/>
        <item m="1" x="331"/>
        <item m="1" x="38"/>
        <item m="1" x="16"/>
        <item m="1" x="295"/>
        <item m="1" x="103"/>
        <item m="1" x="316"/>
        <item m="1" x="299"/>
        <item m="1" x="333"/>
        <item m="1" x="205"/>
        <item m="1" x="133"/>
        <item m="1" x="206"/>
        <item m="1" x="17"/>
        <item m="1" x="175"/>
        <item m="1" x="291"/>
        <item m="1" x="374"/>
        <item m="1" x="25"/>
        <item m="1" x="296"/>
        <item m="1" x="300"/>
        <item m="1" x="292"/>
        <item m="1" x="416"/>
        <item m="1" x="53"/>
        <item m="1" x="113"/>
        <item m="1" x="441"/>
        <item m="1" x="253"/>
        <item m="1" x="380"/>
        <item m="1" x="389"/>
        <item m="1" x="6"/>
        <item m="1" x="168"/>
        <item m="1" x="9"/>
        <item m="1" x="290"/>
        <item m="1" x="11"/>
        <item m="1" x="345"/>
        <item m="1" x="353"/>
        <item m="1" x="34"/>
        <item m="1" x="204"/>
        <item m="1" x="248"/>
        <item m="1" x="312"/>
        <item m="1" x="387"/>
        <item m="1" x="418"/>
        <item m="1" x="121"/>
        <item m="1" x="85"/>
        <item m="1" x="426"/>
        <item m="1" x="420"/>
        <item m="1" x="410"/>
        <item m="1" x="202"/>
        <item m="1" x="131"/>
        <item m="1" x="36"/>
        <item m="1" x="117"/>
        <item m="1" x="162"/>
        <item m="1" x="453"/>
        <item m="1" x="95"/>
        <item m="1" x="443"/>
        <item m="1" x="364"/>
        <item m="1" x="306"/>
        <item m="1" x="177"/>
        <item m="1" x="268"/>
        <item m="1" x="278"/>
        <item m="1" x="179"/>
        <item m="1" x="398"/>
        <item m="1" x="273"/>
        <item m="1" x="125"/>
        <item m="1" x="271"/>
        <item m="1" x="363"/>
        <item m="1" x="35"/>
        <item m="1" x="50"/>
        <item m="1" x="218"/>
        <item m="1" x="241"/>
        <item m="1" x="183"/>
        <item m="1" x="224"/>
        <item m="1" x="227"/>
        <item m="1" x="29"/>
        <item m="1" x="261"/>
        <item m="1" x="427"/>
        <item m="1" x="21"/>
        <item m="1" x="114"/>
        <item m="1" x="368"/>
        <item m="1" x="255"/>
        <item m="1" x="385"/>
        <item m="1" x="352"/>
        <item m="1" x="293"/>
        <item m="1" x="439"/>
        <item m="1" x="238"/>
        <item m="1" x="187"/>
        <item m="1" x="221"/>
        <item m="1" x="351"/>
        <item m="1" x="275"/>
        <item m="1" x="408"/>
        <item m="1" x="341"/>
        <item m="1" x="356"/>
        <item m="1" x="456"/>
        <item m="1" x="343"/>
        <item m="1" x="231"/>
        <item m="1" x="455"/>
        <item m="1" x="399"/>
        <item m="1" x="146"/>
        <item m="1" x="454"/>
        <item m="1" x="80"/>
        <item m="1" x="49"/>
        <item m="1" x="311"/>
        <item m="1" x="322"/>
        <item m="1" x="65"/>
        <item m="1" x="251"/>
        <item m="1" x="395"/>
        <item m="1" x="93"/>
        <item m="1" x="457"/>
        <item m="1" x="28"/>
        <item m="1" x="412"/>
        <item m="1" x="360"/>
        <item m="1" x="381"/>
        <item m="1" x="338"/>
        <item m="1" x="383"/>
        <item m="1" x="428"/>
        <item m="1" x="239"/>
        <item m="1" x="242"/>
        <item x="0"/>
        <item m="1" x="433"/>
        <item m="1" x="288"/>
      </items>
    </pivotField>
    <pivotField axis="axisRow" compact="0" outline="0" showAll="0" defaultSubtotal="0">
      <items count="40">
        <item m="1" x="16"/>
        <item m="1" x="32"/>
        <item m="1" x="29"/>
        <item m="1" x="6"/>
        <item m="1" x="34"/>
        <item m="1" x="13"/>
        <item m="1" x="21"/>
        <item m="1" x="11"/>
        <item m="1" x="38"/>
        <item m="1" x="27"/>
        <item m="1" x="37"/>
        <item m="1" x="30"/>
        <item m="1" x="19"/>
        <item m="1" x="23"/>
        <item m="1" x="7"/>
        <item m="1" x="31"/>
        <item m="1" x="4"/>
        <item m="1" x="22"/>
        <item m="1" x="24"/>
        <item m="1" x="9"/>
        <item m="1" x="33"/>
        <item m="1" x="36"/>
        <item m="1" x="3"/>
        <item m="1" x="18"/>
        <item m="1" x="2"/>
        <item m="1" x="1"/>
        <item m="1" x="8"/>
        <item m="1" x="10"/>
        <item m="1" x="35"/>
        <item m="1" x="12"/>
        <item m="1" x="26"/>
        <item m="1" x="28"/>
        <item m="1" x="25"/>
        <item m="1" x="5"/>
        <item m="1" x="20"/>
        <item m="1" x="15"/>
        <item m="1" x="14"/>
        <item m="1" x="17"/>
        <item x="0"/>
        <item m="1" x="39"/>
      </items>
    </pivotField>
    <pivotField compact="0" outline="0" showAll="0" defaultSubtotal="0"/>
    <pivotField compact="0" outline="0" showAll="0" defaultSubtotal="0"/>
    <pivotField axis="axisRow" compact="0" outline="0" showAll="0" defaultSubtotal="0">
      <items count="15">
        <item m="1" x="1"/>
        <item m="1" x="9"/>
        <item m="1" x="3"/>
        <item m="1" x="13"/>
        <item m="1" x="7"/>
        <item m="1" x="14"/>
        <item m="1" x="5"/>
        <item m="1" x="2"/>
        <item m="1" x="12"/>
        <item m="1" x="8"/>
        <item m="1" x="6"/>
        <item m="1" x="10"/>
        <item m="1" x="11"/>
        <item m="1" x="4"/>
        <item x="0"/>
      </items>
    </pivotField>
    <pivotField compact="0" outline="0" showAll="0"/>
    <pivotField axis="axisRow" compact="0" outline="0" showAll="0" defaultSubtotal="0">
      <items count="8">
        <item m="1" x="5"/>
        <item m="1" x="7"/>
        <item m="1" x="4"/>
        <item m="1" x="6"/>
        <item m="1" x="3"/>
        <item m="1" x="2"/>
        <item x="0"/>
        <item m="1" x="1"/>
      </items>
    </pivotField>
    <pivotField compact="0" outline="0" showAll="0"/>
    <pivotField compact="0" outline="0" showAll="0" defaultSubtotal="0"/>
    <pivotField axis="axisRow" compact="0" outline="0" showAll="0" defaultSubtotal="0">
      <items count="69">
        <item m="1" x="20"/>
        <item m="1" x="26"/>
        <item m="1" x="50"/>
        <item m="1" x="62"/>
        <item m="1" x="4"/>
        <item m="1" x="5"/>
        <item m="1" x="17"/>
        <item m="1" x="28"/>
        <item m="1" x="13"/>
        <item m="1" x="51"/>
        <item m="1" x="54"/>
        <item m="1" x="63"/>
        <item m="1" x="46"/>
        <item m="1" x="65"/>
        <item m="1" x="6"/>
        <item m="1" x="16"/>
        <item m="1" x="21"/>
        <item m="1" x="29"/>
        <item m="1" x="47"/>
        <item m="1" x="32"/>
        <item m="1" x="33"/>
        <item m="1" x="42"/>
        <item m="1" x="52"/>
        <item m="1" x="48"/>
        <item m="1" x="55"/>
        <item m="1" x="56"/>
        <item m="1" x="1"/>
        <item m="1" x="57"/>
        <item m="1" x="64"/>
        <item m="1" x="60"/>
        <item m="1" x="66"/>
        <item m="1" x="40"/>
        <item m="1" x="7"/>
        <item m="1" x="8"/>
        <item m="1" x="9"/>
        <item m="1" x="53"/>
        <item m="1" x="18"/>
        <item m="1" x="19"/>
        <item m="1" x="22"/>
        <item m="1" x="23"/>
        <item m="1" x="30"/>
        <item m="1" x="31"/>
        <item m="1" x="35"/>
        <item m="1" x="36"/>
        <item m="1" x="41"/>
        <item m="1" x="38"/>
        <item m="1" x="43"/>
        <item m="1" x="44"/>
        <item m="1" x="58"/>
        <item m="1" x="67"/>
        <item m="1" x="2"/>
        <item m="1" x="10"/>
        <item m="1" x="11"/>
        <item m="1" x="14"/>
        <item m="1" x="24"/>
        <item m="1" x="34"/>
        <item m="1" x="27"/>
        <item m="1" x="37"/>
        <item m="1" x="39"/>
        <item m="1" x="61"/>
        <item m="1" x="68"/>
        <item m="1" x="3"/>
        <item m="1" x="12"/>
        <item m="1" x="25"/>
        <item m="1" x="15"/>
        <item m="1" x="59"/>
        <item m="1" x="49"/>
        <item x="0"/>
        <item m="1" x="45"/>
      </items>
    </pivotField>
    <pivotField compact="0" outline="0" showAll="0"/>
    <pivotField compact="0" numFmtId="43" outline="0" showAll="0"/>
    <pivotField axis="axisRow" compact="0" numFmtId="43" outline="0" showAll="0" defaultSubtotal="0">
      <items count="354">
        <item m="1" x="1"/>
        <item m="1" x="2"/>
        <item m="1" x="14"/>
        <item m="1" x="147"/>
        <item m="1" x="67"/>
        <item m="1" x="329"/>
        <item m="1" x="119"/>
        <item m="1" x="148"/>
        <item m="1" x="253"/>
        <item m="1" x="245"/>
        <item m="1" x="77"/>
        <item m="1" x="264"/>
        <item m="1" x="241"/>
        <item m="1" x="318"/>
        <item m="1" x="170"/>
        <item m="1" x="38"/>
        <item m="1" x="309"/>
        <item m="1" x="210"/>
        <item m="1" x="247"/>
        <item m="1" x="39"/>
        <item m="1" x="132"/>
        <item m="1" x="165"/>
        <item m="1" x="265"/>
        <item m="1" x="124"/>
        <item m="1" x="44"/>
        <item m="1" x="322"/>
        <item m="1" x="152"/>
        <item m="1" x="123"/>
        <item m="1" x="51"/>
        <item m="1" x="221"/>
        <item m="1" x="158"/>
        <item m="1" x="60"/>
        <item m="1" x="280"/>
        <item m="1" x="32"/>
        <item m="1" x="62"/>
        <item m="1" x="323"/>
        <item m="1" x="174"/>
        <item m="1" x="193"/>
        <item m="1" x="59"/>
        <item m="1" x="45"/>
        <item m="1" x="100"/>
        <item m="1" x="281"/>
        <item m="1" x="214"/>
        <item m="1" x="198"/>
        <item m="1" x="341"/>
        <item m="1" x="303"/>
        <item m="1" x="194"/>
        <item m="1" x="16"/>
        <item m="1" x="102"/>
        <item m="1" x="17"/>
        <item m="1" x="202"/>
        <item m="1" x="46"/>
        <item m="1" x="108"/>
        <item m="1" x="109"/>
        <item m="1" x="304"/>
        <item m="1" x="153"/>
        <item m="1" x="188"/>
        <item m="1" x="306"/>
        <item m="1" x="90"/>
        <item m="1" x="69"/>
        <item m="1" x="203"/>
        <item m="1" x="242"/>
        <item m="1" x="298"/>
        <item m="1" x="227"/>
        <item m="1" x="259"/>
        <item m="1" x="53"/>
        <item m="1" x="159"/>
        <item m="1" x="196"/>
        <item m="1" x="204"/>
        <item m="1" x="136"/>
        <item m="1" x="8"/>
        <item m="1" x="167"/>
        <item m="1" x="78"/>
        <item m="1" x="189"/>
        <item m="1" x="182"/>
        <item m="1" x="212"/>
        <item m="1" x="92"/>
        <item m="1" x="93"/>
        <item m="1" x="176"/>
        <item m="1" x="29"/>
        <item m="1" x="249"/>
        <item m="1" x="76"/>
        <item m="1" x="346"/>
        <item m="1" x="18"/>
        <item m="1" x="183"/>
        <item m="1" x="293"/>
        <item m="1" x="71"/>
        <item m="1" x="47"/>
        <item m="1" x="94"/>
        <item m="1" x="137"/>
        <item m="1" x="190"/>
        <item m="1" x="313"/>
        <item m="1" x="336"/>
        <item m="1" x="3"/>
        <item m="1" x="178"/>
        <item m="1" x="235"/>
        <item m="1" x="54"/>
        <item m="1" x="127"/>
        <item m="1" x="216"/>
        <item m="1" x="275"/>
        <item m="1" x="95"/>
        <item m="1" x="331"/>
        <item m="1" x="30"/>
        <item m="1" x="113"/>
        <item m="1" x="179"/>
        <item m="1" x="294"/>
        <item m="1" x="325"/>
        <item m="1" x="224"/>
        <item m="1" x="19"/>
        <item m="1" x="72"/>
        <item m="1" x="260"/>
        <item m="1" x="337"/>
        <item m="1" x="96"/>
        <item m="1" x="300"/>
        <item m="1" x="205"/>
        <item m="1" x="321"/>
        <item m="1" x="162"/>
        <item m="1" x="276"/>
        <item m="1" x="307"/>
        <item m="1" x="26"/>
        <item m="1" x="288"/>
        <item m="1" x="73"/>
        <item m="1" x="171"/>
        <item m="1" x="289"/>
        <item m="1" x="97"/>
        <item m="1" x="56"/>
        <item m="1" x="33"/>
        <item m="1" x="218"/>
        <item m="1" x="268"/>
        <item m="1" x="64"/>
        <item m="1" x="269"/>
        <item m="1" x="23"/>
        <item m="1" x="243"/>
        <item m="1" x="282"/>
        <item m="1" x="339"/>
        <item m="1" x="237"/>
        <item m="1" x="349"/>
        <item m="1" x="12"/>
        <item m="1" x="128"/>
        <item m="1" x="185"/>
        <item m="1" x="206"/>
        <item m="1" x="316"/>
        <item m="1" x="219"/>
        <item m="1" x="34"/>
        <item m="1" x="24"/>
        <item m="1" x="200"/>
        <item m="1" x="261"/>
        <item m="1" x="308"/>
        <item m="1" x="317"/>
        <item m="1" x="105"/>
        <item m="1" x="351"/>
        <item m="1" x="106"/>
        <item m="1" x="220"/>
        <item m="1" x="145"/>
        <item m="1" x="98"/>
        <item m="1" x="150"/>
        <item m="1" x="35"/>
        <item m="1" x="86"/>
        <item m="1" x="118"/>
        <item m="1" x="141"/>
        <item m="1" x="270"/>
        <item m="1" x="231"/>
        <item m="1" x="345"/>
        <item m="1" x="169"/>
        <item m="1" x="191"/>
        <item m="1" x="163"/>
        <item m="1" x="134"/>
        <item m="1" x="263"/>
        <item m="1" x="7"/>
        <item m="1" x="28"/>
        <item m="1" x="88"/>
        <item m="1" x="226"/>
        <item m="1" x="5"/>
        <item m="1" x="228"/>
        <item m="1" x="217"/>
        <item m="1" x="10"/>
        <item m="1" x="285"/>
        <item m="1" x="122"/>
        <item m="1" x="4"/>
        <item m="1" x="139"/>
        <item m="1" x="222"/>
        <item m="1" x="49"/>
        <item m="1" x="180"/>
        <item m="1" x="27"/>
        <item m="1" x="68"/>
        <item m="1" x="133"/>
        <item m="1" x="142"/>
        <item m="1" x="143"/>
        <item m="1" x="310"/>
        <item m="1" x="155"/>
        <item m="1" x="274"/>
        <item m="1" x="101"/>
        <item m="1" x="262"/>
        <item m="1" x="251"/>
        <item m="1" x="314"/>
        <item m="1" x="233"/>
        <item m="1" x="154"/>
        <item m="1" x="126"/>
        <item m="1" x="31"/>
        <item m="1" x="297"/>
        <item m="1" x="267"/>
        <item m="1" x="195"/>
        <item m="1" x="20"/>
        <item m="1" x="79"/>
        <item m="1" x="130"/>
        <item m="1" x="89"/>
        <item m="1" x="258"/>
        <item m="1" x="299"/>
        <item m="1" x="50"/>
        <item m="1" x="350"/>
        <item m="1" x="75"/>
        <item m="1" x="324"/>
        <item m="1" x="184"/>
        <item m="1" x="315"/>
        <item m="1" x="348"/>
        <item m="1" x="326"/>
        <item m="1" x="284"/>
        <item m="1" x="213"/>
        <item m="1" x="37"/>
        <item m="1" x="273"/>
        <item m="1" x="250"/>
        <item m="1" x="80"/>
        <item m="1" x="85"/>
        <item m="1" x="252"/>
        <item m="1" x="311"/>
        <item m="1" x="287"/>
        <item m="1" x="63"/>
        <item m="1" x="111"/>
        <item m="1" x="114"/>
        <item m="1" x="82"/>
        <item m="1" x="25"/>
        <item m="1" x="343"/>
        <item m="1" x="135"/>
        <item m="1" x="197"/>
        <item m="1" x="342"/>
        <item m="1" x="257"/>
        <item m="1" x="48"/>
        <item m="1" x="41"/>
        <item m="1" x="340"/>
        <item m="1" x="177"/>
        <item m="1" x="223"/>
        <item m="1" x="151"/>
        <item m="1" x="11"/>
        <item m="1" x="173"/>
        <item m="1" x="236"/>
        <item m="1" x="175"/>
        <item m="1" x="234"/>
        <item m="1" x="116"/>
        <item m="1" x="110"/>
        <item m="1" x="22"/>
        <item m="1" x="156"/>
        <item m="1" x="254"/>
        <item m="1" x="255"/>
        <item m="1" x="332"/>
        <item m="1" x="166"/>
        <item m="1" x="55"/>
        <item m="1" x="277"/>
        <item m="1" x="9"/>
        <item m="1" x="144"/>
        <item m="1" x="239"/>
        <item m="1" x="84"/>
        <item m="1" x="248"/>
        <item m="1" x="296"/>
        <item m="1" x="131"/>
        <item m="1" x="232"/>
        <item m="1" x="266"/>
        <item m="1" x="320"/>
        <item m="1" x="230"/>
        <item m="1" x="161"/>
        <item m="1" x="57"/>
        <item m="1" x="43"/>
        <item m="1" x="99"/>
        <item m="1" x="292"/>
        <item m="1" x="107"/>
        <item m="1" x="172"/>
        <item m="1" x="115"/>
        <item m="1" x="160"/>
        <item m="1" x="207"/>
        <item m="1" x="333"/>
        <item m="1" x="225"/>
        <item m="1" x="238"/>
        <item m="1" x="129"/>
        <item m="1" x="344"/>
        <item m="1" x="229"/>
        <item m="1" x="192"/>
        <item m="1" x="334"/>
        <item m="1" x="244"/>
        <item m="1" x="65"/>
        <item m="1" x="66"/>
        <item m="1" x="279"/>
        <item m="1" x="138"/>
        <item m="1" x="302"/>
        <item m="1" x="15"/>
        <item m="1" x="120"/>
        <item m="1" x="215"/>
        <item m="1" x="272"/>
        <item m="1" x="211"/>
        <item m="1" x="271"/>
        <item m="1" x="338"/>
        <item m="1" x="335"/>
        <item m="1" x="286"/>
        <item m="1" x="70"/>
        <item m="1" x="83"/>
        <item m="1" x="305"/>
        <item m="1" x="240"/>
        <item m="1" x="36"/>
        <item m="1" x="181"/>
        <item m="1" x="149"/>
        <item m="1" x="312"/>
        <item m="1" x="140"/>
        <item m="1" x="58"/>
        <item m="1" x="295"/>
        <item m="1" x="91"/>
        <item m="1" x="42"/>
        <item m="1" x="199"/>
        <item m="1" x="164"/>
        <item m="1" x="347"/>
        <item m="1" x="186"/>
        <item m="1" x="112"/>
        <item m="1" x="61"/>
        <item m="1" x="40"/>
        <item m="1" x="328"/>
        <item m="1" x="301"/>
        <item m="1" x="168"/>
        <item m="1" x="13"/>
        <item m="1" x="103"/>
        <item m="1" x="87"/>
        <item m="1" x="352"/>
        <item m="1" x="117"/>
        <item m="1" x="327"/>
        <item m="1" x="104"/>
        <item m="1" x="121"/>
        <item m="1" x="353"/>
        <item m="1" x="283"/>
        <item m="1" x="291"/>
        <item m="1" x="290"/>
        <item m="1" x="6"/>
        <item m="1" x="256"/>
        <item m="1" x="157"/>
        <item m="1" x="246"/>
        <item m="1" x="146"/>
        <item m="1" x="74"/>
        <item m="1" x="208"/>
        <item m="1" x="319"/>
        <item m="1" x="209"/>
        <item m="1" x="330"/>
        <item m="1" x="201"/>
        <item m="1" x="187"/>
        <item m="1" x="278"/>
        <item m="1" x="81"/>
        <item m="1" x="52"/>
        <item m="1" x="125"/>
        <item m="1" x="21"/>
        <item x="0"/>
      </items>
    </pivotField>
    <pivotField name="Disb " axis="axisRow" compact="0" numFmtId="43" outline="0" showAll="0" defaultSubtotal="0">
      <items count="70">
        <item x="0"/>
        <item m="1" x="39"/>
        <item m="1" x="17"/>
        <item m="1" x="5"/>
        <item m="1" x="41"/>
        <item m="1" x="65"/>
        <item m="1" x="20"/>
        <item m="1" x="42"/>
        <item m="1" x="24"/>
        <item m="1" x="64"/>
        <item m="1" x="18"/>
        <item m="1" x="56"/>
        <item m="1" x="66"/>
        <item m="1" x="45"/>
        <item m="1" x="29"/>
        <item m="1" x="22"/>
        <item m="1" x="52"/>
        <item m="1" x="16"/>
        <item m="1" x="25"/>
        <item m="1" x="30"/>
        <item m="1" x="48"/>
        <item m="1" x="49"/>
        <item m="1" x="59"/>
        <item m="1" x="2"/>
        <item m="1" x="44"/>
        <item m="1" x="47"/>
        <item m="1" x="69"/>
        <item m="1" x="6"/>
        <item m="1" x="40"/>
        <item m="1" x="10"/>
        <item m="1" x="3"/>
        <item m="1" x="50"/>
        <item m="1" x="53"/>
        <item m="1" x="62"/>
        <item m="1" x="23"/>
        <item m="1" x="32"/>
        <item m="1" x="60"/>
        <item m="1" x="13"/>
        <item m="1" x="1"/>
        <item m="1" x="14"/>
        <item m="1" x="8"/>
        <item m="1" x="33"/>
        <item m="1" x="51"/>
        <item m="1" x="35"/>
        <item m="1" x="9"/>
        <item m="1" x="4"/>
        <item m="1" x="63"/>
        <item m="1" x="28"/>
        <item m="1" x="46"/>
        <item m="1" x="12"/>
        <item m="1" x="37"/>
        <item m="1" x="58"/>
        <item m="1" x="61"/>
        <item m="1" x="7"/>
        <item m="1" x="54"/>
        <item m="1" x="11"/>
        <item m="1" x="67"/>
        <item m="1" x="55"/>
        <item m="1" x="43"/>
        <item m="1" x="31"/>
        <item m="1" x="15"/>
        <item m="1" x="21"/>
        <item m="1" x="19"/>
        <item m="1" x="27"/>
        <item m="1" x="68"/>
        <item m="1" x="38"/>
        <item m="1" x="34"/>
        <item m="1" x="36"/>
        <item m="1" x="26"/>
        <item m="1" x="57"/>
      </items>
    </pivotField>
    <pivotField compact="0" numFmtId="10" outline="0" showAll="0"/>
    <pivotField compact="0" numFmtId="10" outline="0" showAll="0"/>
    <pivotField compact="0" numFmtId="43" outline="0" showAll="0"/>
    <pivotField compact="0" outline="0" showAll="0"/>
    <pivotField compact="0" outline="0" showAll="0"/>
    <pivotField compact="0" outline="0" showAll="0"/>
    <pivotField compact="0" outline="0" showAll="0"/>
    <pivotField compact="0" outline="0" showAl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pivotField compact="0" outline="0" showAll="0"/>
    <pivotField compact="0" numFmtId="43" outline="0" showAll="0"/>
    <pivotField compact="0" numFmtId="43" outline="0" showAll="0"/>
    <pivotField compact="0" numFmtId="43" outline="0" showAll="0"/>
    <pivotField compact="0" numFmtId="43" outline="0" showAll="0"/>
    <pivotField compact="0" outline="0" showAll="0"/>
    <pivotField compact="0" numFmtId="43" outline="0" showAll="0"/>
    <pivotField compact="0" numFmtId="43" outline="0" showAll="0"/>
    <pivotField compact="0" outline="0" showAll="0"/>
    <pivotField compact="0" outline="0" showAll="0" defaultSubtotal="0"/>
    <pivotField compact="0" numFmtId="43" outline="0" showAll="0"/>
    <pivotField compact="0" numFmtId="43" outline="0" showAll="0"/>
    <pivotField compact="0" numFmtId="43" outline="0" showAll="0"/>
    <pivotField compact="0" numFmtId="43" outline="0" showAll="0"/>
    <pivotField axis="axisRow" compact="0" outline="0" showAll="0" defaultSubtotal="0">
      <items count="12">
        <item m="1" x="5"/>
        <item m="1" x="10"/>
        <item m="1" x="2"/>
        <item m="1" x="3"/>
        <item m="1" x="4"/>
        <item m="1" x="6"/>
        <item m="1" x="7"/>
        <item m="1" x="8"/>
        <item m="1" x="9"/>
        <item m="1" x="11"/>
        <item m="1" x="1"/>
        <item x="0"/>
      </items>
    </pivotField>
    <pivotField compact="0" outline="0" showAll="0" defaultSubtotal="0"/>
  </pivotFields>
  <rowFields count="15">
    <field x="52"/>
    <field x="0"/>
    <field x="4"/>
    <field x="5"/>
    <field x="6"/>
    <field x="7"/>
    <field x="8"/>
    <field x="9"/>
    <field x="11"/>
    <field x="12"/>
    <field x="15"/>
    <field x="17"/>
    <field x="20"/>
    <field x="23"/>
    <field x="24"/>
  </rowFields>
  <rowItems count="2">
    <i>
      <x v="11"/>
      <x v="511"/>
      <x v="289"/>
      <x v="10"/>
      <x v="22"/>
      <x v="14"/>
      <x v="14"/>
      <x v="2"/>
      <x v="462"/>
      <x v="38"/>
      <x v="14"/>
      <x v="6"/>
      <x v="67"/>
      <x v="353"/>
      <x/>
    </i>
    <i t="grand">
      <x/>
    </i>
  </rowItems>
  <colItems count="1">
    <i/>
  </colItems>
  <formats count="18776">
    <format dxfId="18785">
      <pivotArea type="all" dataOnly="0" outline="0" fieldPosition="0"/>
    </format>
    <format dxfId="18784">
      <pivotArea type="all" dataOnly="0" outline="0" fieldPosition="0"/>
    </format>
    <format dxfId="1878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8782">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8781">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8780">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8779">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8778">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8777">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8776">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8775">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8774">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8773">
      <pivotArea dataOnly="0" labelOnly="1" fieldPosition="0">
        <references count="1">
          <reference field="0" count="10">
            <x v="501"/>
            <x v="502"/>
            <x v="503"/>
            <x v="504"/>
            <x v="505"/>
            <x v="506"/>
            <x v="507"/>
            <x v="508"/>
            <x v="509"/>
            <x v="510"/>
          </reference>
        </references>
      </pivotArea>
    </format>
    <format dxfId="18772">
      <pivotArea dataOnly="0" labelOnly="1" grandRow="1" outline="0" fieldPosition="0"/>
    </format>
    <format dxfId="18771">
      <pivotArea dataOnly="0" labelOnly="1" fieldPosition="0">
        <references count="2">
          <reference field="0" count="1" selected="0">
            <x v="0"/>
          </reference>
          <reference field="4" count="1">
            <x v="119"/>
          </reference>
        </references>
      </pivotArea>
    </format>
    <format dxfId="18770">
      <pivotArea dataOnly="0" labelOnly="1" fieldPosition="0">
        <references count="2">
          <reference field="0" count="1" selected="0">
            <x v="1"/>
          </reference>
          <reference field="4" count="1">
            <x v="120"/>
          </reference>
        </references>
      </pivotArea>
    </format>
    <format dxfId="18769">
      <pivotArea dataOnly="0" labelOnly="1" fieldPosition="0">
        <references count="2">
          <reference field="0" count="1" selected="0">
            <x v="2"/>
          </reference>
          <reference field="4" count="1">
            <x v="121"/>
          </reference>
        </references>
      </pivotArea>
    </format>
    <format dxfId="18768">
      <pivotArea dataOnly="0" labelOnly="1" fieldPosition="0">
        <references count="2">
          <reference field="0" count="1" selected="0">
            <x v="3"/>
          </reference>
          <reference field="4" count="1">
            <x v="125"/>
          </reference>
        </references>
      </pivotArea>
    </format>
    <format dxfId="18767">
      <pivotArea dataOnly="0" labelOnly="1" fieldPosition="0">
        <references count="2">
          <reference field="0" count="1" selected="0">
            <x v="4"/>
          </reference>
          <reference field="4" count="1">
            <x v="129"/>
          </reference>
        </references>
      </pivotArea>
    </format>
    <format dxfId="18766">
      <pivotArea dataOnly="0" labelOnly="1" fieldPosition="0">
        <references count="2">
          <reference field="0" count="1" selected="0">
            <x v="6"/>
          </reference>
          <reference field="4" count="1">
            <x v="132"/>
          </reference>
        </references>
      </pivotArea>
    </format>
    <format dxfId="18765">
      <pivotArea dataOnly="0" labelOnly="1" fieldPosition="0">
        <references count="2">
          <reference field="0" count="1" selected="0">
            <x v="7"/>
          </reference>
          <reference field="4" count="1">
            <x v="139"/>
          </reference>
        </references>
      </pivotArea>
    </format>
    <format dxfId="18764">
      <pivotArea dataOnly="0" labelOnly="1" fieldPosition="0">
        <references count="2">
          <reference field="0" count="1" selected="0">
            <x v="8"/>
          </reference>
          <reference field="4" count="1">
            <x v="145"/>
          </reference>
        </references>
      </pivotArea>
    </format>
    <format dxfId="18763">
      <pivotArea dataOnly="0" labelOnly="1" fieldPosition="0">
        <references count="2">
          <reference field="0" count="1" selected="0">
            <x v="9"/>
          </reference>
          <reference field="4" count="1">
            <x v="151"/>
          </reference>
        </references>
      </pivotArea>
    </format>
    <format dxfId="18762">
      <pivotArea dataOnly="0" labelOnly="1" fieldPosition="0">
        <references count="2">
          <reference field="0" count="1" selected="0">
            <x v="10"/>
          </reference>
          <reference field="4" count="1">
            <x v="158"/>
          </reference>
        </references>
      </pivotArea>
    </format>
    <format dxfId="18761">
      <pivotArea dataOnly="0" labelOnly="1" fieldPosition="0">
        <references count="2">
          <reference field="0" count="1" selected="0">
            <x v="11"/>
          </reference>
          <reference field="4" count="1">
            <x v="164"/>
          </reference>
        </references>
      </pivotArea>
    </format>
    <format dxfId="18760">
      <pivotArea dataOnly="0" labelOnly="1" fieldPosition="0">
        <references count="2">
          <reference field="0" count="1" selected="0">
            <x v="12"/>
          </reference>
          <reference field="4" count="1">
            <x v="166"/>
          </reference>
        </references>
      </pivotArea>
    </format>
    <format dxfId="18759">
      <pivotArea dataOnly="0" labelOnly="1" fieldPosition="0">
        <references count="2">
          <reference field="0" count="1" selected="0">
            <x v="13"/>
          </reference>
          <reference field="4" count="1">
            <x v="167"/>
          </reference>
        </references>
      </pivotArea>
    </format>
    <format dxfId="18758">
      <pivotArea dataOnly="0" labelOnly="1" fieldPosition="0">
        <references count="2">
          <reference field="0" count="1" selected="0">
            <x v="16"/>
          </reference>
          <reference field="4" count="1">
            <x v="177"/>
          </reference>
        </references>
      </pivotArea>
    </format>
    <format dxfId="18757">
      <pivotArea dataOnly="0" labelOnly="1" fieldPosition="0">
        <references count="2">
          <reference field="0" count="1" selected="0">
            <x v="17"/>
          </reference>
          <reference field="4" count="1">
            <x v="0"/>
          </reference>
        </references>
      </pivotArea>
    </format>
    <format dxfId="18756">
      <pivotArea dataOnly="0" labelOnly="1" fieldPosition="0">
        <references count="2">
          <reference field="0" count="1" selected="0">
            <x v="18"/>
          </reference>
          <reference field="4" count="1">
            <x v="1"/>
          </reference>
        </references>
      </pivotArea>
    </format>
    <format dxfId="18755">
      <pivotArea dataOnly="0" labelOnly="1" fieldPosition="0">
        <references count="2">
          <reference field="0" count="1" selected="0">
            <x v="19"/>
          </reference>
          <reference field="4" count="1">
            <x v="2"/>
          </reference>
        </references>
      </pivotArea>
    </format>
    <format dxfId="18754">
      <pivotArea dataOnly="0" labelOnly="1" fieldPosition="0">
        <references count="2">
          <reference field="0" count="1" selected="0">
            <x v="20"/>
          </reference>
          <reference field="4" count="1">
            <x v="3"/>
          </reference>
        </references>
      </pivotArea>
    </format>
    <format dxfId="18753">
      <pivotArea dataOnly="0" labelOnly="1" fieldPosition="0">
        <references count="2">
          <reference field="0" count="1" selected="0">
            <x v="21"/>
          </reference>
          <reference field="4" count="1">
            <x v="4"/>
          </reference>
        </references>
      </pivotArea>
    </format>
    <format dxfId="18752">
      <pivotArea dataOnly="0" labelOnly="1" fieldPosition="0">
        <references count="2">
          <reference field="0" count="1" selected="0">
            <x v="22"/>
          </reference>
          <reference field="4" count="1">
            <x v="123"/>
          </reference>
        </references>
      </pivotArea>
    </format>
    <format dxfId="18751">
      <pivotArea dataOnly="0" labelOnly="1" fieldPosition="0">
        <references count="2">
          <reference field="0" count="1" selected="0">
            <x v="23"/>
          </reference>
          <reference field="4" count="1">
            <x v="163"/>
          </reference>
        </references>
      </pivotArea>
    </format>
    <format dxfId="18750">
      <pivotArea dataOnly="0" labelOnly="1" fieldPosition="0">
        <references count="2">
          <reference field="0" count="1" selected="0">
            <x v="25"/>
          </reference>
          <reference field="4" count="1">
            <x v="177"/>
          </reference>
        </references>
      </pivotArea>
    </format>
    <format dxfId="18749">
      <pivotArea dataOnly="0" labelOnly="1" fieldPosition="0">
        <references count="2">
          <reference field="0" count="1" selected="0">
            <x v="26"/>
          </reference>
          <reference field="4" count="1">
            <x v="5"/>
          </reference>
        </references>
      </pivotArea>
    </format>
    <format dxfId="18748">
      <pivotArea dataOnly="0" labelOnly="1" fieldPosition="0">
        <references count="2">
          <reference field="0" count="1" selected="0">
            <x v="27"/>
          </reference>
          <reference field="4" count="1">
            <x v="83"/>
          </reference>
        </references>
      </pivotArea>
    </format>
    <format dxfId="18747">
      <pivotArea dataOnly="0" labelOnly="1" fieldPosition="0">
        <references count="2">
          <reference field="0" count="1" selected="0">
            <x v="28"/>
          </reference>
          <reference field="4" count="1">
            <x v="13"/>
          </reference>
        </references>
      </pivotArea>
    </format>
    <format dxfId="18746">
      <pivotArea dataOnly="0" labelOnly="1" fieldPosition="0">
        <references count="2">
          <reference field="0" count="1" selected="0">
            <x v="29"/>
          </reference>
          <reference field="4" count="1">
            <x v="21"/>
          </reference>
        </references>
      </pivotArea>
    </format>
    <format dxfId="18745">
      <pivotArea dataOnly="0" labelOnly="1" fieldPosition="0">
        <references count="2">
          <reference field="0" count="1" selected="0">
            <x v="30"/>
          </reference>
          <reference field="4" count="1">
            <x v="97"/>
          </reference>
        </references>
      </pivotArea>
    </format>
    <format dxfId="18744">
      <pivotArea dataOnly="0" labelOnly="1" fieldPosition="0">
        <references count="2">
          <reference field="0" count="1" selected="0">
            <x v="31"/>
          </reference>
          <reference field="4" count="1">
            <x v="61"/>
          </reference>
        </references>
      </pivotArea>
    </format>
    <format dxfId="18743">
      <pivotArea dataOnly="0" labelOnly="1" fieldPosition="0">
        <references count="2">
          <reference field="0" count="1" selected="0">
            <x v="32"/>
          </reference>
          <reference field="4" count="1">
            <x v="7"/>
          </reference>
        </references>
      </pivotArea>
    </format>
    <format dxfId="18742">
      <pivotArea dataOnly="0" labelOnly="1" fieldPosition="0">
        <references count="2">
          <reference field="0" count="1" selected="0">
            <x v="33"/>
          </reference>
          <reference field="4" count="1">
            <x v="11"/>
          </reference>
        </references>
      </pivotArea>
    </format>
    <format dxfId="18741">
      <pivotArea dataOnly="0" labelOnly="1" fieldPosition="0">
        <references count="2">
          <reference field="0" count="1" selected="0">
            <x v="34"/>
          </reference>
          <reference field="4" count="1">
            <x v="14"/>
          </reference>
        </references>
      </pivotArea>
    </format>
    <format dxfId="18740">
      <pivotArea dataOnly="0" labelOnly="1" fieldPosition="0">
        <references count="2">
          <reference field="0" count="1" selected="0">
            <x v="35"/>
          </reference>
          <reference field="4" count="1">
            <x v="21"/>
          </reference>
        </references>
      </pivotArea>
    </format>
    <format dxfId="18739">
      <pivotArea dataOnly="0" labelOnly="1" fieldPosition="0">
        <references count="2">
          <reference field="0" count="1" selected="0">
            <x v="36"/>
          </reference>
          <reference field="4" count="1">
            <x v="27"/>
          </reference>
        </references>
      </pivotArea>
    </format>
    <format dxfId="18738">
      <pivotArea dataOnly="0" labelOnly="1" fieldPosition="0">
        <references count="2">
          <reference field="0" count="1" selected="0">
            <x v="37"/>
          </reference>
          <reference field="4" count="1">
            <x v="39"/>
          </reference>
        </references>
      </pivotArea>
    </format>
    <format dxfId="18737">
      <pivotArea dataOnly="0" labelOnly="1" fieldPosition="0">
        <references count="2">
          <reference field="0" count="1" selected="0">
            <x v="38"/>
          </reference>
          <reference field="4" count="1">
            <x v="45"/>
          </reference>
        </references>
      </pivotArea>
    </format>
    <format dxfId="18736">
      <pivotArea dataOnly="0" labelOnly="1" fieldPosition="0">
        <references count="2">
          <reference field="0" count="1" selected="0">
            <x v="39"/>
          </reference>
          <reference field="4" count="1">
            <x v="66"/>
          </reference>
        </references>
      </pivotArea>
    </format>
    <format dxfId="18735">
      <pivotArea dataOnly="0" labelOnly="1" fieldPosition="0">
        <references count="2">
          <reference field="0" count="1" selected="0">
            <x v="40"/>
          </reference>
          <reference field="4" count="1">
            <x v="100"/>
          </reference>
        </references>
      </pivotArea>
    </format>
    <format dxfId="18734">
      <pivotArea dataOnly="0" labelOnly="1" fieldPosition="0">
        <references count="2">
          <reference field="0" count="1" selected="0">
            <x v="41"/>
          </reference>
          <reference field="4" count="1">
            <x v="162"/>
          </reference>
        </references>
      </pivotArea>
    </format>
    <format dxfId="18733">
      <pivotArea dataOnly="0" labelOnly="1" fieldPosition="0">
        <references count="2">
          <reference field="0" count="1" selected="0">
            <x v="42"/>
          </reference>
          <reference field="4" count="1">
            <x v="8"/>
          </reference>
        </references>
      </pivotArea>
    </format>
    <format dxfId="18732">
      <pivotArea dataOnly="0" labelOnly="1" fieldPosition="0">
        <references count="2">
          <reference field="0" count="1" selected="0">
            <x v="43"/>
          </reference>
          <reference field="4" count="1">
            <x v="10"/>
          </reference>
        </references>
      </pivotArea>
    </format>
    <format dxfId="18731">
      <pivotArea dataOnly="0" labelOnly="1" fieldPosition="0">
        <references count="2">
          <reference field="0" count="1" selected="0">
            <x v="44"/>
          </reference>
          <reference field="4" count="1">
            <x v="12"/>
          </reference>
        </references>
      </pivotArea>
    </format>
    <format dxfId="18730">
      <pivotArea dataOnly="0" labelOnly="1" fieldPosition="0">
        <references count="2">
          <reference field="0" count="1" selected="0">
            <x v="45"/>
          </reference>
          <reference field="4" count="1">
            <x v="16"/>
          </reference>
        </references>
      </pivotArea>
    </format>
    <format dxfId="18729">
      <pivotArea dataOnly="0" labelOnly="1" fieldPosition="0">
        <references count="2">
          <reference field="0" count="1" selected="0">
            <x v="46"/>
          </reference>
          <reference field="4" count="1">
            <x v="17"/>
          </reference>
        </references>
      </pivotArea>
    </format>
    <format dxfId="18728">
      <pivotArea dataOnly="0" labelOnly="1" fieldPosition="0">
        <references count="2">
          <reference field="0" count="1" selected="0">
            <x v="47"/>
          </reference>
          <reference field="4" count="1">
            <x v="19"/>
          </reference>
        </references>
      </pivotArea>
    </format>
    <format dxfId="18727">
      <pivotArea dataOnly="0" labelOnly="1" fieldPosition="0">
        <references count="2">
          <reference field="0" count="1" selected="0">
            <x v="48"/>
          </reference>
          <reference field="4" count="1">
            <x v="20"/>
          </reference>
        </references>
      </pivotArea>
    </format>
    <format dxfId="18726">
      <pivotArea dataOnly="0" labelOnly="1" fieldPosition="0">
        <references count="2">
          <reference field="0" count="1" selected="0">
            <x v="49"/>
          </reference>
          <reference field="4" count="1">
            <x v="21"/>
          </reference>
        </references>
      </pivotArea>
    </format>
    <format dxfId="18725">
      <pivotArea dataOnly="0" labelOnly="1" fieldPosition="0">
        <references count="2">
          <reference field="0" count="1" selected="0">
            <x v="52"/>
          </reference>
          <reference field="4" count="1">
            <x v="23"/>
          </reference>
        </references>
      </pivotArea>
    </format>
    <format dxfId="18724">
      <pivotArea dataOnly="0" labelOnly="1" fieldPosition="0">
        <references count="2">
          <reference field="0" count="1" selected="0">
            <x v="53"/>
          </reference>
          <reference field="4" count="1">
            <x v="28"/>
          </reference>
        </references>
      </pivotArea>
    </format>
    <format dxfId="18723">
      <pivotArea dataOnly="0" labelOnly="1" fieldPosition="0">
        <references count="2">
          <reference field="0" count="1" selected="0">
            <x v="54"/>
          </reference>
          <reference field="4" count="1">
            <x v="29"/>
          </reference>
        </references>
      </pivotArea>
    </format>
    <format dxfId="18722">
      <pivotArea dataOnly="0" labelOnly="1" fieldPosition="0">
        <references count="2">
          <reference field="0" count="1" selected="0">
            <x v="55"/>
          </reference>
          <reference field="4" count="1">
            <x v="33"/>
          </reference>
        </references>
      </pivotArea>
    </format>
    <format dxfId="18721">
      <pivotArea dataOnly="0" labelOnly="1" fieldPosition="0">
        <references count="2">
          <reference field="0" count="1" selected="0">
            <x v="56"/>
          </reference>
          <reference field="4" count="1">
            <x v="34"/>
          </reference>
        </references>
      </pivotArea>
    </format>
    <format dxfId="18720">
      <pivotArea dataOnly="0" labelOnly="1" fieldPosition="0">
        <references count="2">
          <reference field="0" count="1" selected="0">
            <x v="57"/>
          </reference>
          <reference field="4" count="1">
            <x v="36"/>
          </reference>
        </references>
      </pivotArea>
    </format>
    <format dxfId="18719">
      <pivotArea dataOnly="0" labelOnly="1" fieldPosition="0">
        <references count="2">
          <reference field="0" count="1" selected="0">
            <x v="58"/>
          </reference>
          <reference field="4" count="1">
            <x v="40"/>
          </reference>
        </references>
      </pivotArea>
    </format>
    <format dxfId="18718">
      <pivotArea dataOnly="0" labelOnly="1" fieldPosition="0">
        <references count="2">
          <reference field="0" count="1" selected="0">
            <x v="59"/>
          </reference>
          <reference field="4" count="1">
            <x v="42"/>
          </reference>
        </references>
      </pivotArea>
    </format>
    <format dxfId="18717">
      <pivotArea dataOnly="0" labelOnly="1" fieldPosition="0">
        <references count="2">
          <reference field="0" count="1" selected="0">
            <x v="60"/>
          </reference>
          <reference field="4" count="1">
            <x v="49"/>
          </reference>
        </references>
      </pivotArea>
    </format>
    <format dxfId="18716">
      <pivotArea dataOnly="0" labelOnly="1" fieldPosition="0">
        <references count="2">
          <reference field="0" count="1" selected="0">
            <x v="61"/>
          </reference>
          <reference field="4" count="1">
            <x v="50"/>
          </reference>
        </references>
      </pivotArea>
    </format>
    <format dxfId="18715">
      <pivotArea dataOnly="0" labelOnly="1" fieldPosition="0">
        <references count="2">
          <reference field="0" count="1" selected="0">
            <x v="62"/>
          </reference>
          <reference field="4" count="1">
            <x v="51"/>
          </reference>
        </references>
      </pivotArea>
    </format>
    <format dxfId="18714">
      <pivotArea dataOnly="0" labelOnly="1" fieldPosition="0">
        <references count="2">
          <reference field="0" count="1" selected="0">
            <x v="63"/>
          </reference>
          <reference field="4" count="1">
            <x v="54"/>
          </reference>
        </references>
      </pivotArea>
    </format>
    <format dxfId="18713">
      <pivotArea dataOnly="0" labelOnly="1" fieldPosition="0">
        <references count="2">
          <reference field="0" count="1" selected="0">
            <x v="64"/>
          </reference>
          <reference field="4" count="1">
            <x v="65"/>
          </reference>
        </references>
      </pivotArea>
    </format>
    <format dxfId="18712">
      <pivotArea dataOnly="0" labelOnly="1" fieldPosition="0">
        <references count="2">
          <reference field="0" count="1" selected="0">
            <x v="65"/>
          </reference>
          <reference field="4" count="1">
            <x v="67"/>
          </reference>
        </references>
      </pivotArea>
    </format>
    <format dxfId="18711">
      <pivotArea dataOnly="0" labelOnly="1" fieldPosition="0">
        <references count="2">
          <reference field="0" count="1" selected="0">
            <x v="66"/>
          </reference>
          <reference field="4" count="1">
            <x v="68"/>
          </reference>
        </references>
      </pivotArea>
    </format>
    <format dxfId="18710">
      <pivotArea dataOnly="0" labelOnly="1" fieldPosition="0">
        <references count="2">
          <reference field="0" count="1" selected="0">
            <x v="67"/>
          </reference>
          <reference field="4" count="1">
            <x v="69"/>
          </reference>
        </references>
      </pivotArea>
    </format>
    <format dxfId="18709">
      <pivotArea dataOnly="0" labelOnly="1" fieldPosition="0">
        <references count="2">
          <reference field="0" count="1" selected="0">
            <x v="68"/>
          </reference>
          <reference field="4" count="1">
            <x v="76"/>
          </reference>
        </references>
      </pivotArea>
    </format>
    <format dxfId="18708">
      <pivotArea dataOnly="0" labelOnly="1" fieldPosition="0">
        <references count="2">
          <reference field="0" count="1" selected="0">
            <x v="69"/>
          </reference>
          <reference field="4" count="1">
            <x v="79"/>
          </reference>
        </references>
      </pivotArea>
    </format>
    <format dxfId="18707">
      <pivotArea dataOnly="0" labelOnly="1" fieldPosition="0">
        <references count="2">
          <reference field="0" count="1" selected="0">
            <x v="70"/>
          </reference>
          <reference field="4" count="1">
            <x v="82"/>
          </reference>
        </references>
      </pivotArea>
    </format>
    <format dxfId="18706">
      <pivotArea dataOnly="0" labelOnly="1" fieldPosition="0">
        <references count="2">
          <reference field="0" count="1" selected="0">
            <x v="71"/>
          </reference>
          <reference field="4" count="1">
            <x v="97"/>
          </reference>
        </references>
      </pivotArea>
    </format>
    <format dxfId="18705">
      <pivotArea dataOnly="0" labelOnly="1" fieldPosition="0">
        <references count="2">
          <reference field="0" count="1" selected="0">
            <x v="72"/>
          </reference>
          <reference field="4" count="1">
            <x v="98"/>
          </reference>
        </references>
      </pivotArea>
    </format>
    <format dxfId="18704">
      <pivotArea dataOnly="0" labelOnly="1" fieldPosition="0">
        <references count="2">
          <reference field="0" count="1" selected="0">
            <x v="73"/>
          </reference>
          <reference field="4" count="1">
            <x v="99"/>
          </reference>
        </references>
      </pivotArea>
    </format>
    <format dxfId="18703">
      <pivotArea dataOnly="0" labelOnly="1" fieldPosition="0">
        <references count="2">
          <reference field="0" count="1" selected="0">
            <x v="75"/>
          </reference>
          <reference field="4" count="1">
            <x v="101"/>
          </reference>
        </references>
      </pivotArea>
    </format>
    <format dxfId="18702">
      <pivotArea dataOnly="0" labelOnly="1" fieldPosition="0">
        <references count="2">
          <reference field="0" count="1" selected="0">
            <x v="76"/>
          </reference>
          <reference field="4" count="1">
            <x v="103"/>
          </reference>
        </references>
      </pivotArea>
    </format>
    <format dxfId="18701">
      <pivotArea dataOnly="0" labelOnly="1" fieldPosition="0">
        <references count="2">
          <reference field="0" count="1" selected="0">
            <x v="77"/>
          </reference>
          <reference field="4" count="1">
            <x v="106"/>
          </reference>
        </references>
      </pivotArea>
    </format>
    <format dxfId="18700">
      <pivotArea dataOnly="0" labelOnly="1" fieldPosition="0">
        <references count="2">
          <reference field="0" count="1" selected="0">
            <x v="78"/>
          </reference>
          <reference field="4" count="1">
            <x v="108"/>
          </reference>
        </references>
      </pivotArea>
    </format>
    <format dxfId="18699">
      <pivotArea dataOnly="0" labelOnly="1" fieldPosition="0">
        <references count="2">
          <reference field="0" count="1" selected="0">
            <x v="79"/>
          </reference>
          <reference field="4" count="1">
            <x v="110"/>
          </reference>
        </references>
      </pivotArea>
    </format>
    <format dxfId="18698">
      <pivotArea dataOnly="0" labelOnly="1" fieldPosition="0">
        <references count="2">
          <reference field="0" count="1" selected="0">
            <x v="80"/>
          </reference>
          <reference field="4" count="1">
            <x v="111"/>
          </reference>
        </references>
      </pivotArea>
    </format>
    <format dxfId="18697">
      <pivotArea dataOnly="0" labelOnly="1" fieldPosition="0">
        <references count="2">
          <reference field="0" count="1" selected="0">
            <x v="81"/>
          </reference>
          <reference field="4" count="1">
            <x v="113"/>
          </reference>
        </references>
      </pivotArea>
    </format>
    <format dxfId="18696">
      <pivotArea dataOnly="0" labelOnly="1" fieldPosition="0">
        <references count="2">
          <reference field="0" count="1" selected="0">
            <x v="82"/>
          </reference>
          <reference field="4" count="1">
            <x v="114"/>
          </reference>
        </references>
      </pivotArea>
    </format>
    <format dxfId="18695">
      <pivotArea dataOnly="0" labelOnly="1" fieldPosition="0">
        <references count="2">
          <reference field="0" count="1" selected="0">
            <x v="83"/>
          </reference>
          <reference field="4" count="1">
            <x v="115"/>
          </reference>
        </references>
      </pivotArea>
    </format>
    <format dxfId="18694">
      <pivotArea dataOnly="0" labelOnly="1" fieldPosition="0">
        <references count="2">
          <reference field="0" count="1" selected="0">
            <x v="84"/>
          </reference>
          <reference field="4" count="1">
            <x v="129"/>
          </reference>
        </references>
      </pivotArea>
    </format>
    <format dxfId="18693">
      <pivotArea dataOnly="0" labelOnly="1" fieldPosition="0">
        <references count="2">
          <reference field="0" count="1" selected="0">
            <x v="85"/>
          </reference>
          <reference field="4" count="1">
            <x v="130"/>
          </reference>
        </references>
      </pivotArea>
    </format>
    <format dxfId="18692">
      <pivotArea dataOnly="0" labelOnly="1" fieldPosition="0">
        <references count="2">
          <reference field="0" count="1" selected="0">
            <x v="86"/>
          </reference>
          <reference field="4" count="1">
            <x v="131"/>
          </reference>
        </references>
      </pivotArea>
    </format>
    <format dxfId="18691">
      <pivotArea dataOnly="0" labelOnly="1" fieldPosition="0">
        <references count="2">
          <reference field="0" count="1" selected="0">
            <x v="87"/>
          </reference>
          <reference field="4" count="1">
            <x v="134"/>
          </reference>
        </references>
      </pivotArea>
    </format>
    <format dxfId="18690">
      <pivotArea dataOnly="0" labelOnly="1" fieldPosition="0">
        <references count="2">
          <reference field="0" count="1" selected="0">
            <x v="88"/>
          </reference>
          <reference field="4" count="1">
            <x v="138"/>
          </reference>
        </references>
      </pivotArea>
    </format>
    <format dxfId="18689">
      <pivotArea dataOnly="0" labelOnly="1" fieldPosition="0">
        <references count="2">
          <reference field="0" count="1" selected="0">
            <x v="89"/>
          </reference>
          <reference field="4" count="1">
            <x v="139"/>
          </reference>
        </references>
      </pivotArea>
    </format>
    <format dxfId="18688">
      <pivotArea dataOnly="0" labelOnly="1" fieldPosition="0">
        <references count="2">
          <reference field="0" count="1" selected="0">
            <x v="90"/>
          </reference>
          <reference field="4" count="1">
            <x v="144"/>
          </reference>
        </references>
      </pivotArea>
    </format>
    <format dxfId="18687">
      <pivotArea dataOnly="0" labelOnly="1" fieldPosition="0">
        <references count="2">
          <reference field="0" count="1" selected="0">
            <x v="91"/>
          </reference>
          <reference field="4" count="1">
            <x v="145"/>
          </reference>
        </references>
      </pivotArea>
    </format>
    <format dxfId="18686">
      <pivotArea dataOnly="0" labelOnly="1" fieldPosition="0">
        <references count="2">
          <reference field="0" count="1" selected="0">
            <x v="92"/>
          </reference>
          <reference field="4" count="1">
            <x v="146"/>
          </reference>
        </references>
      </pivotArea>
    </format>
    <format dxfId="18685">
      <pivotArea dataOnly="0" labelOnly="1" fieldPosition="0">
        <references count="2">
          <reference field="0" count="1" selected="0">
            <x v="93"/>
          </reference>
          <reference field="4" count="1">
            <x v="147"/>
          </reference>
        </references>
      </pivotArea>
    </format>
    <format dxfId="18684">
      <pivotArea dataOnly="0" labelOnly="1" fieldPosition="0">
        <references count="2">
          <reference field="0" count="1" selected="0">
            <x v="94"/>
          </reference>
          <reference field="4" count="1">
            <x v="149"/>
          </reference>
        </references>
      </pivotArea>
    </format>
    <format dxfId="18683">
      <pivotArea dataOnly="0" labelOnly="1" fieldPosition="0">
        <references count="2">
          <reference field="0" count="1" selected="0">
            <x v="95"/>
          </reference>
          <reference field="4" count="1">
            <x v="150"/>
          </reference>
        </references>
      </pivotArea>
    </format>
    <format dxfId="18682">
      <pivotArea dataOnly="0" labelOnly="1" fieldPosition="0">
        <references count="2">
          <reference field="0" count="1" selected="0">
            <x v="98"/>
          </reference>
          <reference field="4" count="1">
            <x v="151"/>
          </reference>
        </references>
      </pivotArea>
    </format>
    <format dxfId="18681">
      <pivotArea dataOnly="0" labelOnly="1" fieldPosition="0">
        <references count="2">
          <reference field="0" count="1" selected="0">
            <x v="99"/>
          </reference>
          <reference field="4" count="1">
            <x v="152"/>
          </reference>
        </references>
      </pivotArea>
    </format>
    <format dxfId="18680">
      <pivotArea dataOnly="0" labelOnly="1" fieldPosition="0">
        <references count="2">
          <reference field="0" count="1" selected="0">
            <x v="100"/>
          </reference>
          <reference field="4" count="1">
            <x v="156"/>
          </reference>
        </references>
      </pivotArea>
    </format>
    <format dxfId="18679">
      <pivotArea dataOnly="0" labelOnly="1" fieldPosition="0">
        <references count="2">
          <reference field="0" count="1" selected="0">
            <x v="103"/>
          </reference>
          <reference field="4" count="1">
            <x v="157"/>
          </reference>
        </references>
      </pivotArea>
    </format>
    <format dxfId="18678">
      <pivotArea dataOnly="0" labelOnly="1" fieldPosition="0">
        <references count="2">
          <reference field="0" count="1" selected="0">
            <x v="104"/>
          </reference>
          <reference field="4" count="1">
            <x v="159"/>
          </reference>
        </references>
      </pivotArea>
    </format>
    <format dxfId="18677">
      <pivotArea dataOnly="0" labelOnly="1" fieldPosition="0">
        <references count="2">
          <reference field="0" count="1" selected="0">
            <x v="106"/>
          </reference>
          <reference field="4" count="1">
            <x v="162"/>
          </reference>
        </references>
      </pivotArea>
    </format>
    <format dxfId="18676">
      <pivotArea dataOnly="0" labelOnly="1" fieldPosition="0">
        <references count="2">
          <reference field="0" count="1" selected="0">
            <x v="107"/>
          </reference>
          <reference field="4" count="1">
            <x v="25"/>
          </reference>
        </references>
      </pivotArea>
    </format>
    <format dxfId="18675">
      <pivotArea dataOnly="0" labelOnly="1" fieldPosition="0">
        <references count="2">
          <reference field="0" count="1" selected="0">
            <x v="108"/>
          </reference>
          <reference field="4" count="1">
            <x v="30"/>
          </reference>
        </references>
      </pivotArea>
    </format>
    <format dxfId="18674">
      <pivotArea dataOnly="0" labelOnly="1" fieldPosition="0">
        <references count="2">
          <reference field="0" count="1" selected="0">
            <x v="109"/>
          </reference>
          <reference field="4" count="1">
            <x v="31"/>
          </reference>
        </references>
      </pivotArea>
    </format>
    <format dxfId="18673">
      <pivotArea dataOnly="0" labelOnly="1" fieldPosition="0">
        <references count="2">
          <reference field="0" count="1" selected="0">
            <x v="110"/>
          </reference>
          <reference field="4" count="1">
            <x v="35"/>
          </reference>
        </references>
      </pivotArea>
    </format>
    <format dxfId="18672">
      <pivotArea dataOnly="0" labelOnly="1" fieldPosition="0">
        <references count="2">
          <reference field="0" count="1" selected="0">
            <x v="111"/>
          </reference>
          <reference field="4" count="1">
            <x v="41"/>
          </reference>
        </references>
      </pivotArea>
    </format>
    <format dxfId="18671">
      <pivotArea dataOnly="0" labelOnly="1" fieldPosition="0">
        <references count="2">
          <reference field="0" count="1" selected="0">
            <x v="112"/>
          </reference>
          <reference field="4" count="1">
            <x v="46"/>
          </reference>
        </references>
      </pivotArea>
    </format>
    <format dxfId="18670">
      <pivotArea dataOnly="0" labelOnly="1" fieldPosition="0">
        <references count="2">
          <reference field="0" count="1" selected="0">
            <x v="113"/>
          </reference>
          <reference field="4" count="1">
            <x v="52"/>
          </reference>
        </references>
      </pivotArea>
    </format>
    <format dxfId="18669">
      <pivotArea dataOnly="0" labelOnly="1" fieldPosition="0">
        <references count="2">
          <reference field="0" count="1" selected="0">
            <x v="114"/>
          </reference>
          <reference field="4" count="1">
            <x v="53"/>
          </reference>
        </references>
      </pivotArea>
    </format>
    <format dxfId="18668">
      <pivotArea dataOnly="0" labelOnly="1" fieldPosition="0">
        <references count="2">
          <reference field="0" count="1" selected="0">
            <x v="115"/>
          </reference>
          <reference field="4" count="1">
            <x v="60"/>
          </reference>
        </references>
      </pivotArea>
    </format>
    <format dxfId="18667">
      <pivotArea dataOnly="0" labelOnly="1" fieldPosition="0">
        <references count="2">
          <reference field="0" count="1" selected="0">
            <x v="116"/>
          </reference>
          <reference field="4" count="1">
            <x v="105"/>
          </reference>
        </references>
      </pivotArea>
    </format>
    <format dxfId="18666">
      <pivotArea dataOnly="0" labelOnly="1" fieldPosition="0">
        <references count="2">
          <reference field="0" count="1" selected="0">
            <x v="117"/>
          </reference>
          <reference field="4" count="1">
            <x v="32"/>
          </reference>
        </references>
      </pivotArea>
    </format>
    <format dxfId="18665">
      <pivotArea dataOnly="0" labelOnly="1" fieldPosition="0">
        <references count="2">
          <reference field="0" count="1" selected="0">
            <x v="118"/>
          </reference>
          <reference field="4" count="1">
            <x v="43"/>
          </reference>
        </references>
      </pivotArea>
    </format>
    <format dxfId="18664">
      <pivotArea dataOnly="0" labelOnly="1" fieldPosition="0">
        <references count="2">
          <reference field="0" count="1" selected="0">
            <x v="119"/>
          </reference>
          <reference field="4" count="1">
            <x v="80"/>
          </reference>
        </references>
      </pivotArea>
    </format>
    <format dxfId="18663">
      <pivotArea dataOnly="0" labelOnly="1" fieldPosition="0">
        <references count="2">
          <reference field="0" count="1" selected="0">
            <x v="120"/>
          </reference>
          <reference field="4" count="1">
            <x v="81"/>
          </reference>
        </references>
      </pivotArea>
    </format>
    <format dxfId="18662">
      <pivotArea dataOnly="0" labelOnly="1" fieldPosition="0">
        <references count="2">
          <reference field="0" count="1" selected="0">
            <x v="121"/>
          </reference>
          <reference field="4" count="1">
            <x v="106"/>
          </reference>
        </references>
      </pivotArea>
    </format>
    <format dxfId="18661">
      <pivotArea dataOnly="0" labelOnly="1" fieldPosition="0">
        <references count="2">
          <reference field="0" count="1" selected="0">
            <x v="122"/>
          </reference>
          <reference field="4" count="1">
            <x v="113"/>
          </reference>
        </references>
      </pivotArea>
    </format>
    <format dxfId="18660">
      <pivotArea dataOnly="0" labelOnly="1" fieldPosition="0">
        <references count="2">
          <reference field="0" count="1" selected="0">
            <x v="123"/>
          </reference>
          <reference field="4" count="1">
            <x v="163"/>
          </reference>
        </references>
      </pivotArea>
    </format>
    <format dxfId="18659">
      <pivotArea dataOnly="0" labelOnly="1" fieldPosition="0">
        <references count="2">
          <reference field="0" count="1" selected="0">
            <x v="125"/>
          </reference>
          <reference field="4" count="1">
            <x v="165"/>
          </reference>
        </references>
      </pivotArea>
    </format>
    <format dxfId="18658">
      <pivotArea dataOnly="0" labelOnly="1" fieldPosition="0">
        <references count="2">
          <reference field="0" count="1" selected="0">
            <x v="126"/>
          </reference>
          <reference field="4" count="1">
            <x v="166"/>
          </reference>
        </references>
      </pivotArea>
    </format>
    <format dxfId="18657">
      <pivotArea dataOnly="0" labelOnly="1" fieldPosition="0">
        <references count="2">
          <reference field="0" count="1" selected="0">
            <x v="129"/>
          </reference>
          <reference field="4" count="1">
            <x v="167"/>
          </reference>
        </references>
      </pivotArea>
    </format>
    <format dxfId="18656">
      <pivotArea dataOnly="0" labelOnly="1" fieldPosition="0">
        <references count="2">
          <reference field="0" count="1" selected="0">
            <x v="130"/>
          </reference>
          <reference field="4" count="1">
            <x v="168"/>
          </reference>
        </references>
      </pivotArea>
    </format>
    <format dxfId="18655">
      <pivotArea dataOnly="0" labelOnly="1" fieldPosition="0">
        <references count="2">
          <reference field="0" count="1" selected="0">
            <x v="132"/>
          </reference>
          <reference field="4" count="1">
            <x v="169"/>
          </reference>
        </references>
      </pivotArea>
    </format>
    <format dxfId="18654">
      <pivotArea dataOnly="0" labelOnly="1" fieldPosition="0">
        <references count="2">
          <reference field="0" count="1" selected="0">
            <x v="133"/>
          </reference>
          <reference field="4" count="1">
            <x v="171"/>
          </reference>
        </references>
      </pivotArea>
    </format>
    <format dxfId="18653">
      <pivotArea dataOnly="0" labelOnly="1" fieldPosition="0">
        <references count="2">
          <reference field="0" count="1" selected="0">
            <x v="135"/>
          </reference>
          <reference field="4" count="1">
            <x v="172"/>
          </reference>
        </references>
      </pivotArea>
    </format>
    <format dxfId="18652">
      <pivotArea dataOnly="0" labelOnly="1" fieldPosition="0">
        <references count="2">
          <reference field="0" count="1" selected="0">
            <x v="138"/>
          </reference>
          <reference field="4" count="1">
            <x v="173"/>
          </reference>
        </references>
      </pivotArea>
    </format>
    <format dxfId="18651">
      <pivotArea dataOnly="0" labelOnly="1" fieldPosition="0">
        <references count="2">
          <reference field="0" count="1" selected="0">
            <x v="139"/>
          </reference>
          <reference field="4" count="1">
            <x v="176"/>
          </reference>
        </references>
      </pivotArea>
    </format>
    <format dxfId="18650">
      <pivotArea dataOnly="0" labelOnly="1" fieldPosition="0">
        <references count="2">
          <reference field="0" count="1" selected="0">
            <x v="140"/>
          </reference>
          <reference field="4" count="1">
            <x v="177"/>
          </reference>
        </references>
      </pivotArea>
    </format>
    <format dxfId="18649">
      <pivotArea dataOnly="0" labelOnly="1" fieldPosition="0">
        <references count="2">
          <reference field="0" count="1" selected="0">
            <x v="141"/>
          </reference>
          <reference field="4" count="1">
            <x v="178"/>
          </reference>
        </references>
      </pivotArea>
    </format>
    <format dxfId="18648">
      <pivotArea dataOnly="0" labelOnly="1" fieldPosition="0">
        <references count="2">
          <reference field="0" count="1" selected="0">
            <x v="143"/>
          </reference>
          <reference field="4" count="1">
            <x v="180"/>
          </reference>
        </references>
      </pivotArea>
    </format>
    <format dxfId="18647">
      <pivotArea dataOnly="0" labelOnly="1" fieldPosition="0">
        <references count="2">
          <reference field="0" count="1" selected="0">
            <x v="144"/>
          </reference>
          <reference field="4" count="1">
            <x v="181"/>
          </reference>
        </references>
      </pivotArea>
    </format>
    <format dxfId="18646">
      <pivotArea dataOnly="0" labelOnly="1" fieldPosition="0">
        <references count="2">
          <reference field="0" count="1" selected="0">
            <x v="147"/>
          </reference>
          <reference field="4" count="1">
            <x v="182"/>
          </reference>
        </references>
      </pivotArea>
    </format>
    <format dxfId="18645">
      <pivotArea dataOnly="0" labelOnly="1" fieldPosition="0">
        <references count="2">
          <reference field="0" count="1" selected="0">
            <x v="148"/>
          </reference>
          <reference field="4" count="1">
            <x v="183"/>
          </reference>
        </references>
      </pivotArea>
    </format>
    <format dxfId="18644">
      <pivotArea dataOnly="0" labelOnly="1" fieldPosition="0">
        <references count="2">
          <reference field="0" count="1" selected="0">
            <x v="149"/>
          </reference>
          <reference field="4" count="1">
            <x v="185"/>
          </reference>
        </references>
      </pivotArea>
    </format>
    <format dxfId="18643">
      <pivotArea dataOnly="0" labelOnly="1" fieldPosition="0">
        <references count="2">
          <reference field="0" count="1" selected="0">
            <x v="150"/>
          </reference>
          <reference field="4" count="1">
            <x v="195"/>
          </reference>
        </references>
      </pivotArea>
    </format>
    <format dxfId="18642">
      <pivotArea dataOnly="0" labelOnly="1" fieldPosition="0">
        <references count="2">
          <reference field="0" count="1" selected="0">
            <x v="154"/>
          </reference>
          <reference field="4" count="1">
            <x v="196"/>
          </reference>
        </references>
      </pivotArea>
    </format>
    <format dxfId="18641">
      <pivotArea dataOnly="0" labelOnly="1" fieldPosition="0">
        <references count="2">
          <reference field="0" count="1" selected="0">
            <x v="157"/>
          </reference>
          <reference field="4" count="1">
            <x v="199"/>
          </reference>
        </references>
      </pivotArea>
    </format>
    <format dxfId="18640">
      <pivotArea dataOnly="0" labelOnly="1" fieldPosition="0">
        <references count="2">
          <reference field="0" count="1" selected="0">
            <x v="158"/>
          </reference>
          <reference field="4" count="1">
            <x v="201"/>
          </reference>
        </references>
      </pivotArea>
    </format>
    <format dxfId="18639">
      <pivotArea dataOnly="0" labelOnly="1" fieldPosition="0">
        <references count="2">
          <reference field="0" count="1" selected="0">
            <x v="159"/>
          </reference>
          <reference field="4" count="1">
            <x v="225"/>
          </reference>
        </references>
      </pivotArea>
    </format>
    <format dxfId="18638">
      <pivotArea dataOnly="0" labelOnly="1" fieldPosition="0">
        <references count="2">
          <reference field="0" count="1" selected="0">
            <x v="160"/>
          </reference>
          <reference field="4" count="1">
            <x v="237"/>
          </reference>
        </references>
      </pivotArea>
    </format>
    <format dxfId="18637">
      <pivotArea dataOnly="0" labelOnly="1" fieldPosition="0">
        <references count="2">
          <reference field="0" count="1" selected="0">
            <x v="161"/>
          </reference>
          <reference field="4" count="1">
            <x v="239"/>
          </reference>
        </references>
      </pivotArea>
    </format>
    <format dxfId="18636">
      <pivotArea dataOnly="0" labelOnly="1" fieldPosition="0">
        <references count="2">
          <reference field="0" count="1" selected="0">
            <x v="162"/>
          </reference>
          <reference field="4" count="1">
            <x v="169"/>
          </reference>
        </references>
      </pivotArea>
    </format>
    <format dxfId="18635">
      <pivotArea dataOnly="0" labelOnly="1" fieldPosition="0">
        <references count="2">
          <reference field="0" count="1" selected="0">
            <x v="163"/>
          </reference>
          <reference field="4" count="1">
            <x v="9"/>
          </reference>
        </references>
      </pivotArea>
    </format>
    <format dxfId="18634">
      <pivotArea dataOnly="0" labelOnly="1" fieldPosition="0">
        <references count="2">
          <reference field="0" count="1" selected="0">
            <x v="164"/>
          </reference>
          <reference field="4" count="1">
            <x v="15"/>
          </reference>
        </references>
      </pivotArea>
    </format>
    <format dxfId="18633">
      <pivotArea dataOnly="0" labelOnly="1" fieldPosition="0">
        <references count="2">
          <reference field="0" count="1" selected="0">
            <x v="165"/>
          </reference>
          <reference field="4" count="1">
            <x v="24"/>
          </reference>
        </references>
      </pivotArea>
    </format>
    <format dxfId="18632">
      <pivotArea dataOnly="0" labelOnly="1" fieldPosition="0">
        <references count="2">
          <reference field="0" count="1" selected="0">
            <x v="166"/>
          </reference>
          <reference field="4" count="1">
            <x v="26"/>
          </reference>
        </references>
      </pivotArea>
    </format>
    <format dxfId="18631">
      <pivotArea dataOnly="0" labelOnly="1" fieldPosition="0">
        <references count="2">
          <reference field="0" count="1" selected="0">
            <x v="167"/>
          </reference>
          <reference field="4" count="1">
            <x v="37"/>
          </reference>
        </references>
      </pivotArea>
    </format>
    <format dxfId="18630">
      <pivotArea dataOnly="0" labelOnly="1" fieldPosition="0">
        <references count="2">
          <reference field="0" count="1" selected="0">
            <x v="168"/>
          </reference>
          <reference field="4" count="1">
            <x v="38"/>
          </reference>
        </references>
      </pivotArea>
    </format>
    <format dxfId="18629">
      <pivotArea dataOnly="0" labelOnly="1" fieldPosition="0">
        <references count="2">
          <reference field="0" count="1" selected="0">
            <x v="169"/>
          </reference>
          <reference field="4" count="1">
            <x v="77"/>
          </reference>
        </references>
      </pivotArea>
    </format>
    <format dxfId="18628">
      <pivotArea dataOnly="0" labelOnly="1" fieldPosition="0">
        <references count="2">
          <reference field="0" count="1" selected="0">
            <x v="170"/>
          </reference>
          <reference field="4" count="1">
            <x v="96"/>
          </reference>
        </references>
      </pivotArea>
    </format>
    <format dxfId="18627">
      <pivotArea dataOnly="0" labelOnly="1" fieldPosition="0">
        <references count="2">
          <reference field="0" count="1" selected="0">
            <x v="172"/>
          </reference>
          <reference field="4" count="1">
            <x v="99"/>
          </reference>
        </references>
      </pivotArea>
    </format>
    <format dxfId="18626">
      <pivotArea dataOnly="0" labelOnly="1" fieldPosition="0">
        <references count="2">
          <reference field="0" count="1" selected="0">
            <x v="173"/>
          </reference>
          <reference field="4" count="1">
            <x v="101"/>
          </reference>
        </references>
      </pivotArea>
    </format>
    <format dxfId="18625">
      <pivotArea dataOnly="0" labelOnly="1" fieldPosition="0">
        <references count="2">
          <reference field="0" count="1" selected="0">
            <x v="175"/>
          </reference>
          <reference field="4" count="1">
            <x v="104"/>
          </reference>
        </references>
      </pivotArea>
    </format>
    <format dxfId="18624">
      <pivotArea dataOnly="0" labelOnly="1" fieldPosition="0">
        <references count="2">
          <reference field="0" count="1" selected="0">
            <x v="176"/>
          </reference>
          <reference field="4" count="1">
            <x v="106"/>
          </reference>
        </references>
      </pivotArea>
    </format>
    <format dxfId="18623">
      <pivotArea dataOnly="0" labelOnly="1" fieldPosition="0">
        <references count="2">
          <reference field="0" count="1" selected="0">
            <x v="177"/>
          </reference>
          <reference field="4" count="1">
            <x v="107"/>
          </reference>
        </references>
      </pivotArea>
    </format>
    <format dxfId="18622">
      <pivotArea dataOnly="0" labelOnly="1" fieldPosition="0">
        <references count="2">
          <reference field="0" count="1" selected="0">
            <x v="178"/>
          </reference>
          <reference field="4" count="1">
            <x v="112"/>
          </reference>
        </references>
      </pivotArea>
    </format>
    <format dxfId="18621">
      <pivotArea dataOnly="0" labelOnly="1" fieldPosition="0">
        <references count="2">
          <reference field="0" count="1" selected="0">
            <x v="179"/>
          </reference>
          <reference field="4" count="1">
            <x v="114"/>
          </reference>
        </references>
      </pivotArea>
    </format>
    <format dxfId="18620">
      <pivotArea dataOnly="0" labelOnly="1" fieldPosition="0">
        <references count="2">
          <reference field="0" count="1" selected="0">
            <x v="180"/>
          </reference>
          <reference field="4" count="1">
            <x v="124"/>
          </reference>
        </references>
      </pivotArea>
    </format>
    <format dxfId="18619">
      <pivotArea dataOnly="0" labelOnly="1" fieldPosition="0">
        <references count="2">
          <reference field="0" count="1" selected="0">
            <x v="182"/>
          </reference>
          <reference field="4" count="1">
            <x v="125"/>
          </reference>
        </references>
      </pivotArea>
    </format>
    <format dxfId="18618">
      <pivotArea dataOnly="0" labelOnly="1" fieldPosition="0">
        <references count="2">
          <reference field="0" count="1" selected="0">
            <x v="183"/>
          </reference>
          <reference field="4" count="1">
            <x v="126"/>
          </reference>
        </references>
      </pivotArea>
    </format>
    <format dxfId="18617">
      <pivotArea dataOnly="0" labelOnly="1" fieldPosition="0">
        <references count="2">
          <reference field="0" count="1" selected="0">
            <x v="185"/>
          </reference>
          <reference field="4" count="1">
            <x v="127"/>
          </reference>
        </references>
      </pivotArea>
    </format>
    <format dxfId="18616">
      <pivotArea dataOnly="0" labelOnly="1" fieldPosition="0">
        <references count="2">
          <reference field="0" count="1" selected="0">
            <x v="186"/>
          </reference>
          <reference field="4" count="1">
            <x v="136"/>
          </reference>
        </references>
      </pivotArea>
    </format>
    <format dxfId="18615">
      <pivotArea dataOnly="0" labelOnly="1" fieldPosition="0">
        <references count="2">
          <reference field="0" count="1" selected="0">
            <x v="187"/>
          </reference>
          <reference field="4" count="1">
            <x v="137"/>
          </reference>
        </references>
      </pivotArea>
    </format>
    <format dxfId="18614">
      <pivotArea dataOnly="0" labelOnly="1" fieldPosition="0">
        <references count="2">
          <reference field="0" count="1" selected="0">
            <x v="189"/>
          </reference>
          <reference field="4" count="1">
            <x v="138"/>
          </reference>
        </references>
      </pivotArea>
    </format>
    <format dxfId="18613">
      <pivotArea dataOnly="0" labelOnly="1" fieldPosition="0">
        <references count="2">
          <reference field="0" count="1" selected="0">
            <x v="190"/>
          </reference>
          <reference field="4" count="1">
            <x v="139"/>
          </reference>
        </references>
      </pivotArea>
    </format>
    <format dxfId="18612">
      <pivotArea dataOnly="0" labelOnly="1" fieldPosition="0">
        <references count="2">
          <reference field="0" count="1" selected="0">
            <x v="192"/>
          </reference>
          <reference field="4" count="1">
            <x v="140"/>
          </reference>
        </references>
      </pivotArea>
    </format>
    <format dxfId="18611">
      <pivotArea dataOnly="0" labelOnly="1" fieldPosition="0">
        <references count="2">
          <reference field="0" count="1" selected="0">
            <x v="193"/>
          </reference>
          <reference field="4" count="1">
            <x v="142"/>
          </reference>
        </references>
      </pivotArea>
    </format>
    <format dxfId="18610">
      <pivotArea dataOnly="0" labelOnly="1" fieldPosition="0">
        <references count="2">
          <reference field="0" count="1" selected="0">
            <x v="195"/>
          </reference>
          <reference field="4" count="1">
            <x v="143"/>
          </reference>
        </references>
      </pivotArea>
    </format>
    <format dxfId="18609">
      <pivotArea dataOnly="0" labelOnly="1" fieldPosition="0">
        <references count="2">
          <reference field="0" count="1" selected="0">
            <x v="197"/>
          </reference>
          <reference field="4" count="1">
            <x v="144"/>
          </reference>
        </references>
      </pivotArea>
    </format>
    <format dxfId="18608">
      <pivotArea dataOnly="0" labelOnly="1" fieldPosition="0">
        <references count="2">
          <reference field="0" count="1" selected="0">
            <x v="198"/>
          </reference>
          <reference field="4" count="1">
            <x v="145"/>
          </reference>
        </references>
      </pivotArea>
    </format>
    <format dxfId="18607">
      <pivotArea dataOnly="0" labelOnly="1" fieldPosition="0">
        <references count="2">
          <reference field="0" count="1" selected="0">
            <x v="200"/>
          </reference>
          <reference field="4" count="1">
            <x v="147"/>
          </reference>
        </references>
      </pivotArea>
    </format>
    <format dxfId="18606">
      <pivotArea dataOnly="0" labelOnly="1" fieldPosition="0">
        <references count="2">
          <reference field="0" count="1" selected="0">
            <x v="203"/>
          </reference>
          <reference field="4" count="1">
            <x v="148"/>
          </reference>
        </references>
      </pivotArea>
    </format>
    <format dxfId="18605">
      <pivotArea dataOnly="0" labelOnly="1" fieldPosition="0">
        <references count="2">
          <reference field="0" count="1" selected="0">
            <x v="205"/>
          </reference>
          <reference field="4" count="1">
            <x v="151"/>
          </reference>
        </references>
      </pivotArea>
    </format>
    <format dxfId="18604">
      <pivotArea dataOnly="0" labelOnly="1" fieldPosition="0">
        <references count="2">
          <reference field="0" count="1" selected="0">
            <x v="206"/>
          </reference>
          <reference field="4" count="1">
            <x v="153"/>
          </reference>
        </references>
      </pivotArea>
    </format>
    <format dxfId="18603">
      <pivotArea dataOnly="0" labelOnly="1" fieldPosition="0">
        <references count="2">
          <reference field="0" count="1" selected="0">
            <x v="207"/>
          </reference>
          <reference field="4" count="1">
            <x v="154"/>
          </reference>
        </references>
      </pivotArea>
    </format>
    <format dxfId="18602">
      <pivotArea dataOnly="0" labelOnly="1" fieldPosition="0">
        <references count="2">
          <reference field="0" count="1" selected="0">
            <x v="209"/>
          </reference>
          <reference field="4" count="1">
            <x v="155"/>
          </reference>
        </references>
      </pivotArea>
    </format>
    <format dxfId="18601">
      <pivotArea dataOnly="0" labelOnly="1" fieldPosition="0">
        <references count="2">
          <reference field="0" count="1" selected="0">
            <x v="212"/>
          </reference>
          <reference field="4" count="1">
            <x v="156"/>
          </reference>
        </references>
      </pivotArea>
    </format>
    <format dxfId="18600">
      <pivotArea dataOnly="0" labelOnly="1" fieldPosition="0">
        <references count="2">
          <reference field="0" count="1" selected="0">
            <x v="214"/>
          </reference>
          <reference field="4" count="1">
            <x v="157"/>
          </reference>
        </references>
      </pivotArea>
    </format>
    <format dxfId="18599">
      <pivotArea dataOnly="0" labelOnly="1" fieldPosition="0">
        <references count="2">
          <reference field="0" count="1" selected="0">
            <x v="215"/>
          </reference>
          <reference field="4" count="1">
            <x v="158"/>
          </reference>
        </references>
      </pivotArea>
    </format>
    <format dxfId="18598">
      <pivotArea dataOnly="0" labelOnly="1" fieldPosition="0">
        <references count="2">
          <reference field="0" count="1" selected="0">
            <x v="216"/>
          </reference>
          <reference field="4" count="1">
            <x v="159"/>
          </reference>
        </references>
      </pivotArea>
    </format>
    <format dxfId="18597">
      <pivotArea dataOnly="0" labelOnly="1" fieldPosition="0">
        <references count="2">
          <reference field="0" count="1" selected="0">
            <x v="218"/>
          </reference>
          <reference field="4" count="1">
            <x v="161"/>
          </reference>
        </references>
      </pivotArea>
    </format>
    <format dxfId="18596">
      <pivotArea dataOnly="0" labelOnly="1" fieldPosition="0">
        <references count="2">
          <reference field="0" count="1" selected="0">
            <x v="219"/>
          </reference>
          <reference field="4" count="1">
            <x v="162"/>
          </reference>
        </references>
      </pivotArea>
    </format>
    <format dxfId="18595">
      <pivotArea dataOnly="0" labelOnly="1" fieldPosition="0">
        <references count="2">
          <reference field="0" count="1" selected="0">
            <x v="221"/>
          </reference>
          <reference field="4" count="1">
            <x v="163"/>
          </reference>
        </references>
      </pivotArea>
    </format>
    <format dxfId="18594">
      <pivotArea dataOnly="0" labelOnly="1" fieldPosition="0">
        <references count="2">
          <reference field="0" count="1" selected="0">
            <x v="223"/>
          </reference>
          <reference field="4" count="1">
            <x v="165"/>
          </reference>
        </references>
      </pivotArea>
    </format>
    <format dxfId="18593">
      <pivotArea dataOnly="0" labelOnly="1" fieldPosition="0">
        <references count="2">
          <reference field="0" count="1" selected="0">
            <x v="225"/>
          </reference>
          <reference field="4" count="1">
            <x v="169"/>
          </reference>
        </references>
      </pivotArea>
    </format>
    <format dxfId="18592">
      <pivotArea dataOnly="0" labelOnly="1" fieldPosition="0">
        <references count="2">
          <reference field="0" count="1" selected="0">
            <x v="226"/>
          </reference>
          <reference field="4" count="1">
            <x v="170"/>
          </reference>
        </references>
      </pivotArea>
    </format>
    <format dxfId="18591">
      <pivotArea dataOnly="0" labelOnly="1" fieldPosition="0">
        <references count="2">
          <reference field="0" count="1" selected="0">
            <x v="227"/>
          </reference>
          <reference field="4" count="1">
            <x v="172"/>
          </reference>
        </references>
      </pivotArea>
    </format>
    <format dxfId="18590">
      <pivotArea dataOnly="0" labelOnly="1" fieldPosition="0">
        <references count="2">
          <reference field="0" count="1" selected="0">
            <x v="228"/>
          </reference>
          <reference field="4" count="1">
            <x v="173"/>
          </reference>
        </references>
      </pivotArea>
    </format>
    <format dxfId="18589">
      <pivotArea dataOnly="0" labelOnly="1" fieldPosition="0">
        <references count="2">
          <reference field="0" count="1" selected="0">
            <x v="231"/>
          </reference>
          <reference field="4" count="1">
            <x v="174"/>
          </reference>
        </references>
      </pivotArea>
    </format>
    <format dxfId="18588">
      <pivotArea dataOnly="0" labelOnly="1" fieldPosition="0">
        <references count="2">
          <reference field="0" count="1" selected="0">
            <x v="234"/>
          </reference>
          <reference field="4" count="1">
            <x v="175"/>
          </reference>
        </references>
      </pivotArea>
    </format>
    <format dxfId="18587">
      <pivotArea dataOnly="0" labelOnly="1" fieldPosition="0">
        <references count="2">
          <reference field="0" count="1" selected="0">
            <x v="238"/>
          </reference>
          <reference field="4" count="1">
            <x v="179"/>
          </reference>
        </references>
      </pivotArea>
    </format>
    <format dxfId="18586">
      <pivotArea dataOnly="0" labelOnly="1" fieldPosition="0">
        <references count="2">
          <reference field="0" count="1" selected="0">
            <x v="239"/>
          </reference>
          <reference field="4" count="1">
            <x v="181"/>
          </reference>
        </references>
      </pivotArea>
    </format>
    <format dxfId="18585">
      <pivotArea dataOnly="0" labelOnly="1" fieldPosition="0">
        <references count="2">
          <reference field="0" count="1" selected="0">
            <x v="241"/>
          </reference>
          <reference field="4" count="1">
            <x v="185"/>
          </reference>
        </references>
      </pivotArea>
    </format>
    <format dxfId="18584">
      <pivotArea dataOnly="0" labelOnly="1" fieldPosition="0">
        <references count="2">
          <reference field="0" count="1" selected="0">
            <x v="242"/>
          </reference>
          <reference field="4" count="1">
            <x v="186"/>
          </reference>
        </references>
      </pivotArea>
    </format>
    <format dxfId="18583">
      <pivotArea dataOnly="0" labelOnly="1" fieldPosition="0">
        <references count="2">
          <reference field="0" count="1" selected="0">
            <x v="243"/>
          </reference>
          <reference field="4" count="1">
            <x v="188"/>
          </reference>
        </references>
      </pivotArea>
    </format>
    <format dxfId="18582">
      <pivotArea dataOnly="0" labelOnly="1" fieldPosition="0">
        <references count="2">
          <reference field="0" count="1" selected="0">
            <x v="244"/>
          </reference>
          <reference field="4" count="1">
            <x v="190"/>
          </reference>
        </references>
      </pivotArea>
    </format>
    <format dxfId="18581">
      <pivotArea dataOnly="0" labelOnly="1" fieldPosition="0">
        <references count="2">
          <reference field="0" count="1" selected="0">
            <x v="245"/>
          </reference>
          <reference field="4" count="1">
            <x v="192"/>
          </reference>
        </references>
      </pivotArea>
    </format>
    <format dxfId="18580">
      <pivotArea dataOnly="0" labelOnly="1" fieldPosition="0">
        <references count="2">
          <reference field="0" count="1" selected="0">
            <x v="246"/>
          </reference>
          <reference field="4" count="1">
            <x v="194"/>
          </reference>
        </references>
      </pivotArea>
    </format>
    <format dxfId="18579">
      <pivotArea dataOnly="0" labelOnly="1" fieldPosition="0">
        <references count="2">
          <reference field="0" count="1" selected="0">
            <x v="248"/>
          </reference>
          <reference field="4" count="1">
            <x v="195"/>
          </reference>
        </references>
      </pivotArea>
    </format>
    <format dxfId="18578">
      <pivotArea dataOnly="0" labelOnly="1" fieldPosition="0">
        <references count="2">
          <reference field="0" count="1" selected="0">
            <x v="249"/>
          </reference>
          <reference field="4" count="1">
            <x v="199"/>
          </reference>
        </references>
      </pivotArea>
    </format>
    <format dxfId="18577">
      <pivotArea dataOnly="0" labelOnly="1" fieldPosition="0">
        <references count="2">
          <reference field="0" count="1" selected="0">
            <x v="250"/>
          </reference>
          <reference field="4" count="1">
            <x v="213"/>
          </reference>
        </references>
      </pivotArea>
    </format>
    <format dxfId="18576">
      <pivotArea dataOnly="0" labelOnly="1" fieldPosition="0">
        <references count="2">
          <reference field="0" count="1" selected="0">
            <x v="251"/>
          </reference>
          <reference field="4" count="1">
            <x v="216"/>
          </reference>
        </references>
      </pivotArea>
    </format>
    <format dxfId="18575">
      <pivotArea dataOnly="0" labelOnly="1" fieldPosition="0">
        <references count="2">
          <reference field="0" count="1" selected="0">
            <x v="252"/>
          </reference>
          <reference field="4" count="1">
            <x v="217"/>
          </reference>
        </references>
      </pivotArea>
    </format>
    <format dxfId="18574">
      <pivotArea dataOnly="0" labelOnly="1" fieldPosition="0">
        <references count="2">
          <reference field="0" count="1" selected="0">
            <x v="253"/>
          </reference>
          <reference field="4" count="1">
            <x v="221"/>
          </reference>
        </references>
      </pivotArea>
    </format>
    <format dxfId="18573">
      <pivotArea dataOnly="0" labelOnly="1" fieldPosition="0">
        <references count="2">
          <reference field="0" count="1" selected="0">
            <x v="254"/>
          </reference>
          <reference field="4" count="1">
            <x v="176"/>
          </reference>
        </references>
      </pivotArea>
    </format>
    <format dxfId="18572">
      <pivotArea dataOnly="0" labelOnly="1" fieldPosition="0">
        <references count="2">
          <reference field="0" count="1" selected="0">
            <x v="255"/>
          </reference>
          <reference field="4" count="1">
            <x v="6"/>
          </reference>
        </references>
      </pivotArea>
    </format>
    <format dxfId="18571">
      <pivotArea dataOnly="0" labelOnly="1" fieldPosition="0">
        <references count="2">
          <reference field="0" count="1" selected="0">
            <x v="256"/>
          </reference>
          <reference field="4" count="1">
            <x v="18"/>
          </reference>
        </references>
      </pivotArea>
    </format>
    <format dxfId="18570">
      <pivotArea dataOnly="0" labelOnly="1" fieldPosition="0">
        <references count="2">
          <reference field="0" count="1" selected="0">
            <x v="257"/>
          </reference>
          <reference field="4" count="1">
            <x v="47"/>
          </reference>
        </references>
      </pivotArea>
    </format>
    <format dxfId="18569">
      <pivotArea dataOnly="0" labelOnly="1" fieldPosition="0">
        <references count="2">
          <reference field="0" count="1" selected="0">
            <x v="258"/>
          </reference>
          <reference field="4" count="1">
            <x v="48"/>
          </reference>
        </references>
      </pivotArea>
    </format>
    <format dxfId="18568">
      <pivotArea dataOnly="0" labelOnly="1" fieldPosition="0">
        <references count="2">
          <reference field="0" count="1" selected="0">
            <x v="259"/>
          </reference>
          <reference field="4" count="1">
            <x v="55"/>
          </reference>
        </references>
      </pivotArea>
    </format>
    <format dxfId="18567">
      <pivotArea dataOnly="0" labelOnly="1" fieldPosition="0">
        <references count="2">
          <reference field="0" count="1" selected="0">
            <x v="260"/>
          </reference>
          <reference field="4" count="1">
            <x v="124"/>
          </reference>
        </references>
      </pivotArea>
    </format>
    <format dxfId="18566">
      <pivotArea dataOnly="0" labelOnly="1" fieldPosition="0">
        <references count="2">
          <reference field="0" count="1" selected="0">
            <x v="261"/>
          </reference>
          <reference field="4" count="1">
            <x v="132"/>
          </reference>
        </references>
      </pivotArea>
    </format>
    <format dxfId="18565">
      <pivotArea dataOnly="0" labelOnly="1" fieldPosition="0">
        <references count="2">
          <reference field="0" count="1" selected="0">
            <x v="262"/>
          </reference>
          <reference field="4" count="1">
            <x v="133"/>
          </reference>
        </references>
      </pivotArea>
    </format>
    <format dxfId="18564">
      <pivotArea dataOnly="0" labelOnly="1" fieldPosition="0">
        <references count="2">
          <reference field="0" count="1" selected="0">
            <x v="263"/>
          </reference>
          <reference field="4" count="1">
            <x v="120"/>
          </reference>
        </references>
      </pivotArea>
    </format>
    <format dxfId="18563">
      <pivotArea dataOnly="0" labelOnly="1" fieldPosition="0">
        <references count="2">
          <reference field="0" count="1" selected="0">
            <x v="264"/>
          </reference>
          <reference field="4" count="1">
            <x v="84"/>
          </reference>
        </references>
      </pivotArea>
    </format>
    <format dxfId="18562">
      <pivotArea dataOnly="0" labelOnly="1" fieldPosition="0">
        <references count="2">
          <reference field="0" count="1" selected="0">
            <x v="266"/>
          </reference>
          <reference field="4" count="1">
            <x v="90"/>
          </reference>
        </references>
      </pivotArea>
    </format>
    <format dxfId="18561">
      <pivotArea dataOnly="0" labelOnly="1" fieldPosition="0">
        <references count="2">
          <reference field="0" count="1" selected="0">
            <x v="267"/>
          </reference>
          <reference field="4" count="1">
            <x v="91"/>
          </reference>
        </references>
      </pivotArea>
    </format>
    <format dxfId="18560">
      <pivotArea dataOnly="0" labelOnly="1" fieldPosition="0">
        <references count="2">
          <reference field="0" count="1" selected="0">
            <x v="268"/>
          </reference>
          <reference field="4" count="1">
            <x v="92"/>
          </reference>
        </references>
      </pivotArea>
    </format>
    <format dxfId="18559">
      <pivotArea dataOnly="0" labelOnly="1" fieldPosition="0">
        <references count="2">
          <reference field="0" count="1" selected="0">
            <x v="269"/>
          </reference>
          <reference field="4" count="1">
            <x v="93"/>
          </reference>
        </references>
      </pivotArea>
    </format>
    <format dxfId="18558">
      <pivotArea dataOnly="0" labelOnly="1" fieldPosition="0">
        <references count="2">
          <reference field="0" count="1" selected="0">
            <x v="270"/>
          </reference>
          <reference field="4" count="1">
            <x v="135"/>
          </reference>
        </references>
      </pivotArea>
    </format>
    <format dxfId="18557">
      <pivotArea dataOnly="0" labelOnly="1" fieldPosition="0">
        <references count="2">
          <reference field="0" count="1" selected="0">
            <x v="271"/>
          </reference>
          <reference field="4" count="1">
            <x v="23"/>
          </reference>
        </references>
      </pivotArea>
    </format>
    <format dxfId="18556">
      <pivotArea dataOnly="0" labelOnly="1" fieldPosition="0">
        <references count="2">
          <reference field="0" count="1" selected="0">
            <x v="272"/>
          </reference>
          <reference field="4" count="1">
            <x v="44"/>
          </reference>
        </references>
      </pivotArea>
    </format>
    <format dxfId="18555">
      <pivotArea dataOnly="0" labelOnly="1" fieldPosition="0">
        <references count="2">
          <reference field="0" count="1" selected="0">
            <x v="273"/>
          </reference>
          <reference field="4" count="1">
            <x v="56"/>
          </reference>
        </references>
      </pivotArea>
    </format>
    <format dxfId="18554">
      <pivotArea dataOnly="0" labelOnly="1" fieldPosition="0">
        <references count="2">
          <reference field="0" count="1" selected="0">
            <x v="274"/>
          </reference>
          <reference field="4" count="1">
            <x v="57"/>
          </reference>
        </references>
      </pivotArea>
    </format>
    <format dxfId="18553">
      <pivotArea dataOnly="0" labelOnly="1" fieldPosition="0">
        <references count="2">
          <reference field="0" count="1" selected="0">
            <x v="275"/>
          </reference>
          <reference field="4" count="1">
            <x v="58"/>
          </reference>
        </references>
      </pivotArea>
    </format>
    <format dxfId="18552">
      <pivotArea dataOnly="0" labelOnly="1" fieldPosition="0">
        <references count="2">
          <reference field="0" count="1" selected="0">
            <x v="276"/>
          </reference>
          <reference field="4" count="1">
            <x v="59"/>
          </reference>
        </references>
      </pivotArea>
    </format>
    <format dxfId="18551">
      <pivotArea dataOnly="0" labelOnly="1" fieldPosition="0">
        <references count="2">
          <reference field="0" count="1" selected="0">
            <x v="277"/>
          </reference>
          <reference field="4" count="1">
            <x v="62"/>
          </reference>
        </references>
      </pivotArea>
    </format>
    <format dxfId="18550">
      <pivotArea dataOnly="0" labelOnly="1" fieldPosition="0">
        <references count="2">
          <reference field="0" count="1" selected="0">
            <x v="278"/>
          </reference>
          <reference field="4" count="1">
            <x v="63"/>
          </reference>
        </references>
      </pivotArea>
    </format>
    <format dxfId="18549">
      <pivotArea dataOnly="0" labelOnly="1" fieldPosition="0">
        <references count="2">
          <reference field="0" count="1" selected="0">
            <x v="279"/>
          </reference>
          <reference field="4" count="1">
            <x v="64"/>
          </reference>
        </references>
      </pivotArea>
    </format>
    <format dxfId="18548">
      <pivotArea dataOnly="0" labelOnly="1" fieldPosition="0">
        <references count="2">
          <reference field="0" count="1" selected="0">
            <x v="280"/>
          </reference>
          <reference field="4" count="1">
            <x v="70"/>
          </reference>
        </references>
      </pivotArea>
    </format>
    <format dxfId="18547">
      <pivotArea dataOnly="0" labelOnly="1" fieldPosition="0">
        <references count="2">
          <reference field="0" count="1" selected="0">
            <x v="281"/>
          </reference>
          <reference field="4" count="1">
            <x v="71"/>
          </reference>
        </references>
      </pivotArea>
    </format>
    <format dxfId="18546">
      <pivotArea dataOnly="0" labelOnly="1" fieldPosition="0">
        <references count="2">
          <reference field="0" count="1" selected="0">
            <x v="282"/>
          </reference>
          <reference field="4" count="1">
            <x v="72"/>
          </reference>
        </references>
      </pivotArea>
    </format>
    <format dxfId="18545">
      <pivotArea dataOnly="0" labelOnly="1" fieldPosition="0">
        <references count="2">
          <reference field="0" count="1" selected="0">
            <x v="283"/>
          </reference>
          <reference field="4" count="1">
            <x v="73"/>
          </reference>
        </references>
      </pivotArea>
    </format>
    <format dxfId="18544">
      <pivotArea dataOnly="0" labelOnly="1" fieldPosition="0">
        <references count="2">
          <reference field="0" count="1" selected="0">
            <x v="284"/>
          </reference>
          <reference field="4" count="1">
            <x v="74"/>
          </reference>
        </references>
      </pivotArea>
    </format>
    <format dxfId="18543">
      <pivotArea dataOnly="0" labelOnly="1" fieldPosition="0">
        <references count="2">
          <reference field="0" count="1" selected="0">
            <x v="285"/>
          </reference>
          <reference field="4" count="1">
            <x v="75"/>
          </reference>
        </references>
      </pivotArea>
    </format>
    <format dxfId="18542">
      <pivotArea dataOnly="0" labelOnly="1" fieldPosition="0">
        <references count="2">
          <reference field="0" count="1" selected="0">
            <x v="286"/>
          </reference>
          <reference field="4" count="1">
            <x v="78"/>
          </reference>
        </references>
      </pivotArea>
    </format>
    <format dxfId="18541">
      <pivotArea dataOnly="0" labelOnly="1" fieldPosition="0">
        <references count="2">
          <reference field="0" count="1" selected="0">
            <x v="287"/>
          </reference>
          <reference field="4" count="1">
            <x v="84"/>
          </reference>
        </references>
      </pivotArea>
    </format>
    <format dxfId="18540">
      <pivotArea dataOnly="0" labelOnly="1" fieldPosition="0">
        <references count="2">
          <reference field="0" count="1" selected="0">
            <x v="288"/>
          </reference>
          <reference field="4" count="1">
            <x v="86"/>
          </reference>
        </references>
      </pivotArea>
    </format>
    <format dxfId="18539">
      <pivotArea dataOnly="0" labelOnly="1" fieldPosition="0">
        <references count="2">
          <reference field="0" count="1" selected="0">
            <x v="290"/>
          </reference>
          <reference field="4" count="1">
            <x v="87"/>
          </reference>
        </references>
      </pivotArea>
    </format>
    <format dxfId="18538">
      <pivotArea dataOnly="0" labelOnly="1" fieldPosition="0">
        <references count="2">
          <reference field="0" count="1" selected="0">
            <x v="291"/>
          </reference>
          <reference field="4" count="1">
            <x v="88"/>
          </reference>
        </references>
      </pivotArea>
    </format>
    <format dxfId="18537">
      <pivotArea dataOnly="0" labelOnly="1" fieldPosition="0">
        <references count="2">
          <reference field="0" count="1" selected="0">
            <x v="293"/>
          </reference>
          <reference field="4" count="1">
            <x v="89"/>
          </reference>
        </references>
      </pivotArea>
    </format>
    <format dxfId="18536">
      <pivotArea dataOnly="0" labelOnly="1" fieldPosition="0">
        <references count="2">
          <reference field="0" count="1" selected="0">
            <x v="294"/>
          </reference>
          <reference field="4" count="1">
            <x v="94"/>
          </reference>
        </references>
      </pivotArea>
    </format>
    <format dxfId="18535">
      <pivotArea dataOnly="0" labelOnly="1" fieldPosition="0">
        <references count="2">
          <reference field="0" count="1" selected="0">
            <x v="295"/>
          </reference>
          <reference field="4" count="1">
            <x v="95"/>
          </reference>
        </references>
      </pivotArea>
    </format>
    <format dxfId="18534">
      <pivotArea dataOnly="0" labelOnly="1" fieldPosition="0">
        <references count="2">
          <reference field="0" count="1" selected="0">
            <x v="296"/>
          </reference>
          <reference field="4" count="1">
            <x v="101"/>
          </reference>
        </references>
      </pivotArea>
    </format>
    <format dxfId="18533">
      <pivotArea dataOnly="0" labelOnly="1" fieldPosition="0">
        <references count="2">
          <reference field="0" count="1" selected="0">
            <x v="297"/>
          </reference>
          <reference field="4" count="1">
            <x v="102"/>
          </reference>
        </references>
      </pivotArea>
    </format>
    <format dxfId="18532">
      <pivotArea dataOnly="0" labelOnly="1" fieldPosition="0">
        <references count="2">
          <reference field="0" count="1" selected="0">
            <x v="298"/>
          </reference>
          <reference field="4" count="1">
            <x v="105"/>
          </reference>
        </references>
      </pivotArea>
    </format>
    <format dxfId="18531">
      <pivotArea dataOnly="0" labelOnly="1" fieldPosition="0">
        <references count="2">
          <reference field="0" count="1" selected="0">
            <x v="299"/>
          </reference>
          <reference field="4" count="1">
            <x v="109"/>
          </reference>
        </references>
      </pivotArea>
    </format>
    <format dxfId="18530">
      <pivotArea dataOnly="0" labelOnly="1" fieldPosition="0">
        <references count="2">
          <reference field="0" count="1" selected="0">
            <x v="300"/>
          </reference>
          <reference field="4" count="1">
            <x v="111"/>
          </reference>
        </references>
      </pivotArea>
    </format>
    <format dxfId="18529">
      <pivotArea dataOnly="0" labelOnly="1" fieldPosition="0">
        <references count="2">
          <reference field="0" count="1" selected="0">
            <x v="301"/>
          </reference>
          <reference field="4" count="1">
            <x v="114"/>
          </reference>
        </references>
      </pivotArea>
    </format>
    <format dxfId="18528">
      <pivotArea dataOnly="0" labelOnly="1" fieldPosition="0">
        <references count="2">
          <reference field="0" count="1" selected="0">
            <x v="302"/>
          </reference>
          <reference field="4" count="1">
            <x v="115"/>
          </reference>
        </references>
      </pivotArea>
    </format>
    <format dxfId="18527">
      <pivotArea dataOnly="0" labelOnly="1" fieldPosition="0">
        <references count="2">
          <reference field="0" count="1" selected="0">
            <x v="303"/>
          </reference>
          <reference field="4" count="1">
            <x v="116"/>
          </reference>
        </references>
      </pivotArea>
    </format>
    <format dxfId="18526">
      <pivotArea dataOnly="0" labelOnly="1" fieldPosition="0">
        <references count="2">
          <reference field="0" count="1" selected="0">
            <x v="304"/>
          </reference>
          <reference field="4" count="1">
            <x v="117"/>
          </reference>
        </references>
      </pivotArea>
    </format>
    <format dxfId="18525">
      <pivotArea dataOnly="0" labelOnly="1" fieldPosition="0">
        <references count="2">
          <reference field="0" count="1" selected="0">
            <x v="305"/>
          </reference>
          <reference field="4" count="1">
            <x v="118"/>
          </reference>
        </references>
      </pivotArea>
    </format>
    <format dxfId="18524">
      <pivotArea dataOnly="0" labelOnly="1" fieldPosition="0">
        <references count="2">
          <reference field="0" count="1" selected="0">
            <x v="307"/>
          </reference>
          <reference field="4" count="1">
            <x v="122"/>
          </reference>
        </references>
      </pivotArea>
    </format>
    <format dxfId="18523">
      <pivotArea dataOnly="0" labelOnly="1" fieldPosition="0">
        <references count="2">
          <reference field="0" count="1" selected="0">
            <x v="308"/>
          </reference>
          <reference field="4" count="1">
            <x v="127"/>
          </reference>
        </references>
      </pivotArea>
    </format>
    <format dxfId="18522">
      <pivotArea dataOnly="0" labelOnly="1" fieldPosition="0">
        <references count="2">
          <reference field="0" count="1" selected="0">
            <x v="310"/>
          </reference>
          <reference field="4" count="1">
            <x v="128"/>
          </reference>
        </references>
      </pivotArea>
    </format>
    <format dxfId="18521">
      <pivotArea dataOnly="0" labelOnly="1" fieldPosition="0">
        <references count="2">
          <reference field="0" count="1" selected="0">
            <x v="311"/>
          </reference>
          <reference field="4" count="1">
            <x v="129"/>
          </reference>
        </references>
      </pivotArea>
    </format>
    <format dxfId="18520">
      <pivotArea dataOnly="0" labelOnly="1" fieldPosition="0">
        <references count="2">
          <reference field="0" count="1" selected="0">
            <x v="313"/>
          </reference>
          <reference field="4" count="1">
            <x v="131"/>
          </reference>
        </references>
      </pivotArea>
    </format>
    <format dxfId="18519">
      <pivotArea dataOnly="0" labelOnly="1" fieldPosition="0">
        <references count="2">
          <reference field="0" count="1" selected="0">
            <x v="314"/>
          </reference>
          <reference field="4" count="1">
            <x v="132"/>
          </reference>
        </references>
      </pivotArea>
    </format>
    <format dxfId="18518">
      <pivotArea dataOnly="0" labelOnly="1" fieldPosition="0">
        <references count="2">
          <reference field="0" count="1" selected="0">
            <x v="315"/>
          </reference>
          <reference field="4" count="1">
            <x v="133"/>
          </reference>
        </references>
      </pivotArea>
    </format>
    <format dxfId="18517">
      <pivotArea dataOnly="0" labelOnly="1" fieldPosition="0">
        <references count="2">
          <reference field="0" count="1" selected="0">
            <x v="317"/>
          </reference>
          <reference field="4" count="1">
            <x v="134"/>
          </reference>
        </references>
      </pivotArea>
    </format>
    <format dxfId="18516">
      <pivotArea dataOnly="0" labelOnly="1" fieldPosition="0">
        <references count="2">
          <reference field="0" count="1" selected="0">
            <x v="319"/>
          </reference>
          <reference field="4" count="1">
            <x v="136"/>
          </reference>
        </references>
      </pivotArea>
    </format>
    <format dxfId="18515">
      <pivotArea dataOnly="0" labelOnly="1" fieldPosition="0">
        <references count="2">
          <reference field="0" count="1" selected="0">
            <x v="320"/>
          </reference>
          <reference field="4" count="1">
            <x v="137"/>
          </reference>
        </references>
      </pivotArea>
    </format>
    <format dxfId="18514">
      <pivotArea dataOnly="0" labelOnly="1" fieldPosition="0">
        <references count="2">
          <reference field="0" count="1" selected="0">
            <x v="321"/>
          </reference>
          <reference field="4" count="1">
            <x v="138"/>
          </reference>
        </references>
      </pivotArea>
    </format>
    <format dxfId="18513">
      <pivotArea dataOnly="0" labelOnly="1" fieldPosition="0">
        <references count="2">
          <reference field="0" count="1" selected="0">
            <x v="322"/>
          </reference>
          <reference field="4" count="1">
            <x v="139"/>
          </reference>
        </references>
      </pivotArea>
    </format>
    <format dxfId="18512">
      <pivotArea dataOnly="0" labelOnly="1" fieldPosition="0">
        <references count="2">
          <reference field="0" count="1" selected="0">
            <x v="323"/>
          </reference>
          <reference field="4" count="1">
            <x v="140"/>
          </reference>
        </references>
      </pivotArea>
    </format>
    <format dxfId="18511">
      <pivotArea dataOnly="0" labelOnly="1" fieldPosition="0">
        <references count="2">
          <reference field="0" count="1" selected="0">
            <x v="324"/>
          </reference>
          <reference field="4" count="1">
            <x v="141"/>
          </reference>
        </references>
      </pivotArea>
    </format>
    <format dxfId="18510">
      <pivotArea dataOnly="0" labelOnly="1" fieldPosition="0">
        <references count="2">
          <reference field="0" count="1" selected="0">
            <x v="325"/>
          </reference>
          <reference field="4" count="1">
            <x v="142"/>
          </reference>
        </references>
      </pivotArea>
    </format>
    <format dxfId="18509">
      <pivotArea dataOnly="0" labelOnly="1" fieldPosition="0">
        <references count="2">
          <reference field="0" count="1" selected="0">
            <x v="326"/>
          </reference>
          <reference field="4" count="1">
            <x v="144"/>
          </reference>
        </references>
      </pivotArea>
    </format>
    <format dxfId="18508">
      <pivotArea dataOnly="0" labelOnly="1" fieldPosition="0">
        <references count="2">
          <reference field="0" count="1" selected="0">
            <x v="327"/>
          </reference>
          <reference field="4" count="1">
            <x v="145"/>
          </reference>
        </references>
      </pivotArea>
    </format>
    <format dxfId="18507">
      <pivotArea dataOnly="0" labelOnly="1" fieldPosition="0">
        <references count="2">
          <reference field="0" count="1" selected="0">
            <x v="328"/>
          </reference>
          <reference field="4" count="1">
            <x v="147"/>
          </reference>
        </references>
      </pivotArea>
    </format>
    <format dxfId="18506">
      <pivotArea dataOnly="0" labelOnly="1" fieldPosition="0">
        <references count="2">
          <reference field="0" count="1" selected="0">
            <x v="329"/>
          </reference>
          <reference field="4" count="1">
            <x v="149"/>
          </reference>
        </references>
      </pivotArea>
    </format>
    <format dxfId="18505">
      <pivotArea dataOnly="0" labelOnly="1" fieldPosition="0">
        <references count="2">
          <reference field="0" count="1" selected="0">
            <x v="330"/>
          </reference>
          <reference field="4" count="1">
            <x v="152"/>
          </reference>
        </references>
      </pivotArea>
    </format>
    <format dxfId="18504">
      <pivotArea dataOnly="0" labelOnly="1" fieldPosition="0">
        <references count="2">
          <reference field="0" count="1" selected="0">
            <x v="331"/>
          </reference>
          <reference field="4" count="1">
            <x v="156"/>
          </reference>
        </references>
      </pivotArea>
    </format>
    <format dxfId="18503">
      <pivotArea dataOnly="0" labelOnly="1" fieldPosition="0">
        <references count="2">
          <reference field="0" count="1" selected="0">
            <x v="332"/>
          </reference>
          <reference field="4" count="1">
            <x v="161"/>
          </reference>
        </references>
      </pivotArea>
    </format>
    <format dxfId="18502">
      <pivotArea dataOnly="0" labelOnly="1" fieldPosition="0">
        <references count="2">
          <reference field="0" count="1" selected="0">
            <x v="333"/>
          </reference>
          <reference field="4" count="1">
            <x v="162"/>
          </reference>
        </references>
      </pivotArea>
    </format>
    <format dxfId="18501">
      <pivotArea dataOnly="0" labelOnly="1" fieldPosition="0">
        <references count="2">
          <reference field="0" count="1" selected="0">
            <x v="334"/>
          </reference>
          <reference field="4" count="1">
            <x v="90"/>
          </reference>
        </references>
      </pivotArea>
    </format>
    <format dxfId="18500">
      <pivotArea dataOnly="0" labelOnly="1" fieldPosition="0">
        <references count="2">
          <reference field="0" count="1" selected="0">
            <x v="336"/>
          </reference>
          <reference field="4" count="1">
            <x v="157"/>
          </reference>
        </references>
      </pivotArea>
    </format>
    <format dxfId="18499">
      <pivotArea dataOnly="0" labelOnly="1" fieldPosition="0">
        <references count="2">
          <reference field="0" count="1" selected="0">
            <x v="337"/>
          </reference>
          <reference field="4" count="1">
            <x v="165"/>
          </reference>
        </references>
      </pivotArea>
    </format>
    <format dxfId="18498">
      <pivotArea dataOnly="0" labelOnly="1" fieldPosition="0">
        <references count="2">
          <reference field="0" count="1" selected="0">
            <x v="338"/>
          </reference>
          <reference field="4" count="1">
            <x v="166"/>
          </reference>
        </references>
      </pivotArea>
    </format>
    <format dxfId="18497">
      <pivotArea dataOnly="0" labelOnly="1" fieldPosition="0">
        <references count="2">
          <reference field="0" count="1" selected="0">
            <x v="339"/>
          </reference>
          <reference field="4" count="1">
            <x v="167"/>
          </reference>
        </references>
      </pivotArea>
    </format>
    <format dxfId="18496">
      <pivotArea dataOnly="0" labelOnly="1" fieldPosition="0">
        <references count="2">
          <reference field="0" count="1" selected="0">
            <x v="340"/>
          </reference>
          <reference field="4" count="1">
            <x v="189"/>
          </reference>
        </references>
      </pivotArea>
    </format>
    <format dxfId="18495">
      <pivotArea dataOnly="0" labelOnly="1" fieldPosition="0">
        <references count="2">
          <reference field="0" count="1" selected="0">
            <x v="342"/>
          </reference>
          <reference field="4" count="1">
            <x v="190"/>
          </reference>
        </references>
      </pivotArea>
    </format>
    <format dxfId="18494">
      <pivotArea dataOnly="0" labelOnly="1" fieldPosition="0">
        <references count="2">
          <reference field="0" count="1" selected="0">
            <x v="344"/>
          </reference>
          <reference field="4" count="1">
            <x v="192"/>
          </reference>
        </references>
      </pivotArea>
    </format>
    <format dxfId="18493">
      <pivotArea dataOnly="0" labelOnly="1" fieldPosition="0">
        <references count="2">
          <reference field="0" count="1" selected="0">
            <x v="345"/>
          </reference>
          <reference field="4" count="1">
            <x v="193"/>
          </reference>
        </references>
      </pivotArea>
    </format>
    <format dxfId="18492">
      <pivotArea dataOnly="0" labelOnly="1" fieldPosition="0">
        <references count="2">
          <reference field="0" count="1" selected="0">
            <x v="346"/>
          </reference>
          <reference field="4" count="1">
            <x v="201"/>
          </reference>
        </references>
      </pivotArea>
    </format>
    <format dxfId="18491">
      <pivotArea dataOnly="0" labelOnly="1" fieldPosition="0">
        <references count="2">
          <reference field="0" count="1" selected="0">
            <x v="347"/>
          </reference>
          <reference field="4" count="1">
            <x v="164"/>
          </reference>
        </references>
      </pivotArea>
    </format>
    <format dxfId="18490">
      <pivotArea dataOnly="0" labelOnly="1" fieldPosition="0">
        <references count="2">
          <reference field="0" count="1" selected="0">
            <x v="348"/>
          </reference>
          <reference field="4" count="1">
            <x v="172"/>
          </reference>
        </references>
      </pivotArea>
    </format>
    <format dxfId="18489">
      <pivotArea dataOnly="0" labelOnly="1" fieldPosition="0">
        <references count="2">
          <reference field="0" count="1" selected="0">
            <x v="349"/>
          </reference>
          <reference field="4" count="1">
            <x v="180"/>
          </reference>
        </references>
      </pivotArea>
    </format>
    <format dxfId="18488">
      <pivotArea dataOnly="0" labelOnly="1" fieldPosition="0">
        <references count="2">
          <reference field="0" count="1" selected="0">
            <x v="350"/>
          </reference>
          <reference field="4" count="1">
            <x v="181"/>
          </reference>
        </references>
      </pivotArea>
    </format>
    <format dxfId="18487">
      <pivotArea dataOnly="0" labelOnly="1" fieldPosition="0">
        <references count="2">
          <reference field="0" count="1" selected="0">
            <x v="351"/>
          </reference>
          <reference field="4" count="1">
            <x v="182"/>
          </reference>
        </references>
      </pivotArea>
    </format>
    <format dxfId="18486">
      <pivotArea dataOnly="0" labelOnly="1" fieldPosition="0">
        <references count="2">
          <reference field="0" count="1" selected="0">
            <x v="352"/>
          </reference>
          <reference field="4" count="1">
            <x v="190"/>
          </reference>
        </references>
      </pivotArea>
    </format>
    <format dxfId="18485">
      <pivotArea dataOnly="0" labelOnly="1" fieldPosition="0">
        <references count="2">
          <reference field="0" count="1" selected="0">
            <x v="353"/>
          </reference>
          <reference field="4" count="1">
            <x v="180"/>
          </reference>
        </references>
      </pivotArea>
    </format>
    <format dxfId="18484">
      <pivotArea dataOnly="0" labelOnly="1" fieldPosition="0">
        <references count="2">
          <reference field="0" count="1" selected="0">
            <x v="354"/>
          </reference>
          <reference field="4" count="1">
            <x v="178"/>
          </reference>
        </references>
      </pivotArea>
    </format>
    <format dxfId="18483">
      <pivotArea dataOnly="0" labelOnly="1" fieldPosition="0">
        <references count="2">
          <reference field="0" count="1" selected="0">
            <x v="356"/>
          </reference>
          <reference field="4" count="1">
            <x v="179"/>
          </reference>
        </references>
      </pivotArea>
    </format>
    <format dxfId="18482">
      <pivotArea dataOnly="0" labelOnly="1" fieldPosition="0">
        <references count="2">
          <reference field="0" count="1" selected="0">
            <x v="358"/>
          </reference>
          <reference field="4" count="1">
            <x v="180"/>
          </reference>
        </references>
      </pivotArea>
    </format>
    <format dxfId="18481">
      <pivotArea dataOnly="0" labelOnly="1" fieldPosition="0">
        <references count="2">
          <reference field="0" count="1" selected="0">
            <x v="359"/>
          </reference>
          <reference field="4" count="1">
            <x v="181"/>
          </reference>
        </references>
      </pivotArea>
    </format>
    <format dxfId="18480">
      <pivotArea dataOnly="0" labelOnly="1" fieldPosition="0">
        <references count="2">
          <reference field="0" count="1" selected="0">
            <x v="360"/>
          </reference>
          <reference field="4" count="1">
            <x v="182"/>
          </reference>
        </references>
      </pivotArea>
    </format>
    <format dxfId="18479">
      <pivotArea dataOnly="0" labelOnly="1" fieldPosition="0">
        <references count="2">
          <reference field="0" count="1" selected="0">
            <x v="361"/>
          </reference>
          <reference field="4" count="1">
            <x v="195"/>
          </reference>
        </references>
      </pivotArea>
    </format>
    <format dxfId="18478">
      <pivotArea dataOnly="0" labelOnly="1" fieldPosition="0">
        <references count="2">
          <reference field="0" count="1" selected="0">
            <x v="362"/>
          </reference>
          <reference field="4" count="1">
            <x v="199"/>
          </reference>
        </references>
      </pivotArea>
    </format>
    <format dxfId="18477">
      <pivotArea dataOnly="0" labelOnly="1" fieldPosition="0">
        <references count="2">
          <reference field="0" count="1" selected="0">
            <x v="363"/>
          </reference>
          <reference field="4" count="1">
            <x v="209"/>
          </reference>
        </references>
      </pivotArea>
    </format>
    <format dxfId="18476">
      <pivotArea dataOnly="0" labelOnly="1" fieldPosition="0">
        <references count="2">
          <reference field="0" count="1" selected="0">
            <x v="364"/>
          </reference>
          <reference field="4" count="1">
            <x v="212"/>
          </reference>
        </references>
      </pivotArea>
    </format>
    <format dxfId="18475">
      <pivotArea dataOnly="0" labelOnly="1" fieldPosition="0">
        <references count="2">
          <reference field="0" count="1" selected="0">
            <x v="365"/>
          </reference>
          <reference field="4" count="1">
            <x v="222"/>
          </reference>
        </references>
      </pivotArea>
    </format>
    <format dxfId="18474">
      <pivotArea dataOnly="0" labelOnly="1" fieldPosition="0">
        <references count="2">
          <reference field="0" count="1" selected="0">
            <x v="366"/>
          </reference>
          <reference field="4" count="1">
            <x v="223"/>
          </reference>
        </references>
      </pivotArea>
    </format>
    <format dxfId="18473">
      <pivotArea dataOnly="0" labelOnly="1" fieldPosition="0">
        <references count="2">
          <reference field="0" count="1" selected="0">
            <x v="367"/>
          </reference>
          <reference field="4" count="1">
            <x v="224"/>
          </reference>
        </references>
      </pivotArea>
    </format>
    <format dxfId="18472">
      <pivotArea dataOnly="0" labelOnly="1" fieldPosition="0">
        <references count="2">
          <reference field="0" count="1" selected="0">
            <x v="368"/>
          </reference>
          <reference field="4" count="1">
            <x v="86"/>
          </reference>
        </references>
      </pivotArea>
    </format>
    <format dxfId="18471">
      <pivotArea dataOnly="0" labelOnly="1" fieldPosition="0">
        <references count="2">
          <reference field="0" count="1" selected="0">
            <x v="369"/>
          </reference>
          <reference field="4" count="1">
            <x v="22"/>
          </reference>
        </references>
      </pivotArea>
    </format>
    <format dxfId="18470">
      <pivotArea dataOnly="0" labelOnly="1" fieldPosition="0">
        <references count="2">
          <reference field="0" count="1" selected="0">
            <x v="370"/>
          </reference>
          <reference field="4" count="1">
            <x v="84"/>
          </reference>
        </references>
      </pivotArea>
    </format>
    <format dxfId="18469">
      <pivotArea dataOnly="0" labelOnly="1" fieldPosition="0">
        <references count="2">
          <reference field="0" count="1" selected="0">
            <x v="371"/>
          </reference>
          <reference field="4" count="1">
            <x v="85"/>
          </reference>
        </references>
      </pivotArea>
    </format>
    <format dxfId="18468">
      <pivotArea dataOnly="0" labelOnly="1" fieldPosition="0">
        <references count="2">
          <reference field="0" count="1" selected="0">
            <x v="372"/>
          </reference>
          <reference field="4" count="1">
            <x v="123"/>
          </reference>
        </references>
      </pivotArea>
    </format>
    <format dxfId="18467">
      <pivotArea dataOnly="0" labelOnly="1" fieldPosition="0">
        <references count="2">
          <reference field="0" count="1" selected="0">
            <x v="373"/>
          </reference>
          <reference field="4" count="1">
            <x v="155"/>
          </reference>
        </references>
      </pivotArea>
    </format>
    <format dxfId="18466">
      <pivotArea dataOnly="0" labelOnly="1" fieldPosition="0">
        <references count="2">
          <reference field="0" count="1" selected="0">
            <x v="374"/>
          </reference>
          <reference field="4" count="1">
            <x v="156"/>
          </reference>
        </references>
      </pivotArea>
    </format>
    <format dxfId="18465">
      <pivotArea dataOnly="0" labelOnly="1" fieldPosition="0">
        <references count="2">
          <reference field="0" count="1" selected="0">
            <x v="375"/>
          </reference>
          <reference field="4" count="1">
            <x v="157"/>
          </reference>
        </references>
      </pivotArea>
    </format>
    <format dxfId="18464">
      <pivotArea dataOnly="0" labelOnly="1" fieldPosition="0">
        <references count="2">
          <reference field="0" count="1" selected="0">
            <x v="376"/>
          </reference>
          <reference field="4" count="1">
            <x v="160"/>
          </reference>
        </references>
      </pivotArea>
    </format>
    <format dxfId="18463">
      <pivotArea dataOnly="0" labelOnly="1" fieldPosition="0">
        <references count="2">
          <reference field="0" count="1" selected="0">
            <x v="377"/>
          </reference>
          <reference field="4" count="1">
            <x v="161"/>
          </reference>
        </references>
      </pivotArea>
    </format>
    <format dxfId="18462">
      <pivotArea dataOnly="0" labelOnly="1" fieldPosition="0">
        <references count="2">
          <reference field="0" count="1" selected="0">
            <x v="378"/>
          </reference>
          <reference field="4" count="1">
            <x v="162"/>
          </reference>
        </references>
      </pivotArea>
    </format>
    <format dxfId="18461">
      <pivotArea dataOnly="0" labelOnly="1" fieldPosition="0">
        <references count="2">
          <reference field="0" count="1" selected="0">
            <x v="379"/>
          </reference>
          <reference field="4" count="1">
            <x v="238"/>
          </reference>
        </references>
      </pivotArea>
    </format>
    <format dxfId="18460">
      <pivotArea dataOnly="0" labelOnly="1" fieldPosition="0">
        <references count="2">
          <reference field="0" count="1" selected="0">
            <x v="380"/>
          </reference>
          <reference field="4" count="1">
            <x v="189"/>
          </reference>
        </references>
      </pivotArea>
    </format>
    <format dxfId="18459">
      <pivotArea dataOnly="0" labelOnly="1" fieldPosition="0">
        <references count="2">
          <reference field="0" count="1" selected="0">
            <x v="381"/>
          </reference>
          <reference field="4" count="1">
            <x v="193"/>
          </reference>
        </references>
      </pivotArea>
    </format>
    <format dxfId="18458">
      <pivotArea dataOnly="0" labelOnly="1" fieldPosition="0">
        <references count="2">
          <reference field="0" count="1" selected="0">
            <x v="382"/>
          </reference>
          <reference field="4" count="1">
            <x v="196"/>
          </reference>
        </references>
      </pivotArea>
    </format>
    <format dxfId="18457">
      <pivotArea dataOnly="0" labelOnly="1" fieldPosition="0">
        <references count="2">
          <reference field="0" count="1" selected="0">
            <x v="383"/>
          </reference>
          <reference field="4" count="1">
            <x v="197"/>
          </reference>
        </references>
      </pivotArea>
    </format>
    <format dxfId="18456">
      <pivotArea dataOnly="0" labelOnly="1" fieldPosition="0">
        <references count="2">
          <reference field="0" count="1" selected="0">
            <x v="384"/>
          </reference>
          <reference field="4" count="1">
            <x v="198"/>
          </reference>
        </references>
      </pivotArea>
    </format>
    <format dxfId="18455">
      <pivotArea dataOnly="0" labelOnly="1" fieldPosition="0">
        <references count="2">
          <reference field="0" count="1" selected="0">
            <x v="385"/>
          </reference>
          <reference field="4" count="1">
            <x v="163"/>
          </reference>
        </references>
      </pivotArea>
    </format>
    <format dxfId="18454">
      <pivotArea dataOnly="0" labelOnly="1" fieldPosition="0">
        <references count="2">
          <reference field="0" count="1" selected="0">
            <x v="387"/>
          </reference>
          <reference field="4" count="1">
            <x v="164"/>
          </reference>
        </references>
      </pivotArea>
    </format>
    <format dxfId="18453">
      <pivotArea dataOnly="0" labelOnly="1" fieldPosition="0">
        <references count="2">
          <reference field="0" count="1" selected="0">
            <x v="389"/>
          </reference>
          <reference field="4" count="1">
            <x v="165"/>
          </reference>
        </references>
      </pivotArea>
    </format>
    <format dxfId="18452">
      <pivotArea dataOnly="0" labelOnly="1" fieldPosition="0">
        <references count="2">
          <reference field="0" count="1" selected="0">
            <x v="390"/>
          </reference>
          <reference field="4" count="1">
            <x v="166"/>
          </reference>
        </references>
      </pivotArea>
    </format>
    <format dxfId="18451">
      <pivotArea dataOnly="0" labelOnly="1" fieldPosition="0">
        <references count="2">
          <reference field="0" count="1" selected="0">
            <x v="391"/>
          </reference>
          <reference field="4" count="1">
            <x v="168"/>
          </reference>
        </references>
      </pivotArea>
    </format>
    <format dxfId="18450">
      <pivotArea dataOnly="0" labelOnly="1" fieldPosition="0">
        <references count="2">
          <reference field="0" count="1" selected="0">
            <x v="392"/>
          </reference>
          <reference field="4" count="1">
            <x v="169"/>
          </reference>
        </references>
      </pivotArea>
    </format>
    <format dxfId="18449">
      <pivotArea dataOnly="0" labelOnly="1" fieldPosition="0">
        <references count="2">
          <reference field="0" count="1" selected="0">
            <x v="393"/>
          </reference>
          <reference field="4" count="1">
            <x v="170"/>
          </reference>
        </references>
      </pivotArea>
    </format>
    <format dxfId="18448">
      <pivotArea dataOnly="0" labelOnly="1" fieldPosition="0">
        <references count="2">
          <reference field="0" count="1" selected="0">
            <x v="394"/>
          </reference>
          <reference field="4" count="1">
            <x v="171"/>
          </reference>
        </references>
      </pivotArea>
    </format>
    <format dxfId="18447">
      <pivotArea dataOnly="0" labelOnly="1" fieldPosition="0">
        <references count="2">
          <reference field="0" count="1" selected="0">
            <x v="395"/>
          </reference>
          <reference field="4" count="1">
            <x v="172"/>
          </reference>
        </references>
      </pivotArea>
    </format>
    <format dxfId="18446">
      <pivotArea dataOnly="0" labelOnly="1" fieldPosition="0">
        <references count="2">
          <reference field="0" count="1" selected="0">
            <x v="396"/>
          </reference>
          <reference field="4" count="1">
            <x v="175"/>
          </reference>
        </references>
      </pivotArea>
    </format>
    <format dxfId="18445">
      <pivotArea dataOnly="0" labelOnly="1" fieldPosition="0">
        <references count="2">
          <reference field="0" count="1" selected="0">
            <x v="398"/>
          </reference>
          <reference field="4" count="1">
            <x v="176"/>
          </reference>
        </references>
      </pivotArea>
    </format>
    <format dxfId="18444">
      <pivotArea dataOnly="0" labelOnly="1" fieldPosition="0">
        <references count="2">
          <reference field="0" count="1" selected="0">
            <x v="399"/>
          </reference>
          <reference field="4" count="1">
            <x v="177"/>
          </reference>
        </references>
      </pivotArea>
    </format>
    <format dxfId="18443">
      <pivotArea dataOnly="0" labelOnly="1" fieldPosition="0">
        <references count="2">
          <reference field="0" count="1" selected="0">
            <x v="400"/>
          </reference>
          <reference field="4" count="1">
            <x v="178"/>
          </reference>
        </references>
      </pivotArea>
    </format>
    <format dxfId="18442">
      <pivotArea dataOnly="0" labelOnly="1" fieldPosition="0">
        <references count="2">
          <reference field="0" count="1" selected="0">
            <x v="402"/>
          </reference>
          <reference field="4" count="1">
            <x v="179"/>
          </reference>
        </references>
      </pivotArea>
    </format>
    <format dxfId="18441">
      <pivotArea dataOnly="0" labelOnly="1" fieldPosition="0">
        <references count="2">
          <reference field="0" count="1" selected="0">
            <x v="405"/>
          </reference>
          <reference field="4" count="1">
            <x v="180"/>
          </reference>
        </references>
      </pivotArea>
    </format>
    <format dxfId="18440">
      <pivotArea dataOnly="0" labelOnly="1" fieldPosition="0">
        <references count="2">
          <reference field="0" count="1" selected="0">
            <x v="406"/>
          </reference>
          <reference field="4" count="1">
            <x v="185"/>
          </reference>
        </references>
      </pivotArea>
    </format>
    <format dxfId="18439">
      <pivotArea dataOnly="0" labelOnly="1" fieldPosition="0">
        <references count="2">
          <reference field="0" count="1" selected="0">
            <x v="408"/>
          </reference>
          <reference field="4" count="1">
            <x v="186"/>
          </reference>
        </references>
      </pivotArea>
    </format>
    <format dxfId="18438">
      <pivotArea dataOnly="0" labelOnly="1" fieldPosition="0">
        <references count="2">
          <reference field="0" count="1" selected="0">
            <x v="411"/>
          </reference>
          <reference field="4" count="1">
            <x v="187"/>
          </reference>
        </references>
      </pivotArea>
    </format>
    <format dxfId="18437">
      <pivotArea dataOnly="0" labelOnly="1" fieldPosition="0">
        <references count="2">
          <reference field="0" count="1" selected="0">
            <x v="412"/>
          </reference>
          <reference field="4" count="1">
            <x v="188"/>
          </reference>
        </references>
      </pivotArea>
    </format>
    <format dxfId="18436">
      <pivotArea dataOnly="0" labelOnly="1" fieldPosition="0">
        <references count="2">
          <reference field="0" count="1" selected="0">
            <x v="417"/>
          </reference>
          <reference field="4" count="1">
            <x v="189"/>
          </reference>
        </references>
      </pivotArea>
    </format>
    <format dxfId="18435">
      <pivotArea dataOnly="0" labelOnly="1" fieldPosition="0">
        <references count="2">
          <reference field="0" count="1" selected="0">
            <x v="418"/>
          </reference>
          <reference field="4" count="1">
            <x v="191"/>
          </reference>
        </references>
      </pivotArea>
    </format>
    <format dxfId="18434">
      <pivotArea dataOnly="0" labelOnly="1" fieldPosition="0">
        <references count="2">
          <reference field="0" count="1" selected="0">
            <x v="419"/>
          </reference>
          <reference field="4" count="1">
            <x v="192"/>
          </reference>
        </references>
      </pivotArea>
    </format>
    <format dxfId="18433">
      <pivotArea dataOnly="0" labelOnly="1" fieldPosition="0">
        <references count="2">
          <reference field="0" count="1" selected="0">
            <x v="421"/>
          </reference>
          <reference field="4" count="1">
            <x v="194"/>
          </reference>
        </references>
      </pivotArea>
    </format>
    <format dxfId="18432">
      <pivotArea dataOnly="0" labelOnly="1" fieldPosition="0">
        <references count="2">
          <reference field="0" count="1" selected="0">
            <x v="425"/>
          </reference>
          <reference field="4" count="1">
            <x v="196"/>
          </reference>
        </references>
      </pivotArea>
    </format>
    <format dxfId="18431">
      <pivotArea dataOnly="0" labelOnly="1" fieldPosition="0">
        <references count="2">
          <reference field="0" count="1" selected="0">
            <x v="428"/>
          </reference>
          <reference field="4" count="1">
            <x v="199"/>
          </reference>
        </references>
      </pivotArea>
    </format>
    <format dxfId="18430">
      <pivotArea dataOnly="0" labelOnly="1" fieldPosition="0">
        <references count="2">
          <reference field="0" count="1" selected="0">
            <x v="429"/>
          </reference>
          <reference field="4" count="1">
            <x v="200"/>
          </reference>
        </references>
      </pivotArea>
    </format>
    <format dxfId="18429">
      <pivotArea dataOnly="0" labelOnly="1" fieldPosition="0">
        <references count="2">
          <reference field="0" count="1" selected="0">
            <x v="434"/>
          </reference>
          <reference field="4" count="1">
            <x v="201"/>
          </reference>
        </references>
      </pivotArea>
    </format>
    <format dxfId="18428">
      <pivotArea dataOnly="0" labelOnly="1" fieldPosition="0">
        <references count="2">
          <reference field="0" count="1" selected="0">
            <x v="435"/>
          </reference>
          <reference field="4" count="1">
            <x v="202"/>
          </reference>
        </references>
      </pivotArea>
    </format>
    <format dxfId="18427">
      <pivotArea dataOnly="0" labelOnly="1" fieldPosition="0">
        <references count="2">
          <reference field="0" count="1" selected="0">
            <x v="436"/>
          </reference>
          <reference field="4" count="1">
            <x v="203"/>
          </reference>
        </references>
      </pivotArea>
    </format>
    <format dxfId="18426">
      <pivotArea dataOnly="0" labelOnly="1" fieldPosition="0">
        <references count="2">
          <reference field="0" count="1" selected="0">
            <x v="437"/>
          </reference>
          <reference field="4" count="1">
            <x v="204"/>
          </reference>
        </references>
      </pivotArea>
    </format>
    <format dxfId="18425">
      <pivotArea dataOnly="0" labelOnly="1" fieldPosition="0">
        <references count="2">
          <reference field="0" count="1" selected="0">
            <x v="438"/>
          </reference>
          <reference field="4" count="1">
            <x v="205"/>
          </reference>
        </references>
      </pivotArea>
    </format>
    <format dxfId="18424">
      <pivotArea dataOnly="0" labelOnly="1" fieldPosition="0">
        <references count="2">
          <reference field="0" count="1" selected="0">
            <x v="439"/>
          </reference>
          <reference field="4" count="1">
            <x v="207"/>
          </reference>
        </references>
      </pivotArea>
    </format>
    <format dxfId="18423">
      <pivotArea dataOnly="0" labelOnly="1" fieldPosition="0">
        <references count="2">
          <reference field="0" count="1" selected="0">
            <x v="440"/>
          </reference>
          <reference field="4" count="1">
            <x v="210"/>
          </reference>
        </references>
      </pivotArea>
    </format>
    <format dxfId="18422">
      <pivotArea dataOnly="0" labelOnly="1" fieldPosition="0">
        <references count="2">
          <reference field="0" count="1" selected="0">
            <x v="441"/>
          </reference>
          <reference field="4" count="1">
            <x v="214"/>
          </reference>
        </references>
      </pivotArea>
    </format>
    <format dxfId="18421">
      <pivotArea dataOnly="0" labelOnly="1" fieldPosition="0">
        <references count="2">
          <reference field="0" count="1" selected="0">
            <x v="442"/>
          </reference>
          <reference field="4" count="1">
            <x v="216"/>
          </reference>
        </references>
      </pivotArea>
    </format>
    <format dxfId="18420">
      <pivotArea dataOnly="0" labelOnly="1" fieldPosition="0">
        <references count="2">
          <reference field="0" count="1" selected="0">
            <x v="444"/>
          </reference>
          <reference field="4" count="1">
            <x v="217"/>
          </reference>
        </references>
      </pivotArea>
    </format>
    <format dxfId="18419">
      <pivotArea dataOnly="0" labelOnly="1" fieldPosition="0">
        <references count="2">
          <reference field="0" count="1" selected="0">
            <x v="445"/>
          </reference>
          <reference field="4" count="1">
            <x v="226"/>
          </reference>
        </references>
      </pivotArea>
    </format>
    <format dxfId="18418">
      <pivotArea dataOnly="0" labelOnly="1" fieldPosition="0">
        <references count="2">
          <reference field="0" count="1" selected="0">
            <x v="446"/>
          </reference>
          <reference field="4" count="1">
            <x v="232"/>
          </reference>
        </references>
      </pivotArea>
    </format>
    <format dxfId="18417">
      <pivotArea dataOnly="0" labelOnly="1" fieldPosition="0">
        <references count="2">
          <reference field="0" count="1" selected="0">
            <x v="447"/>
          </reference>
          <reference field="4" count="1">
            <x v="184"/>
          </reference>
        </references>
      </pivotArea>
    </format>
    <format dxfId="18416">
      <pivotArea dataOnly="0" labelOnly="1" fieldPosition="0">
        <references count="2">
          <reference field="0" count="1" selected="0">
            <x v="449"/>
          </reference>
          <reference field="4" count="1">
            <x v="206"/>
          </reference>
        </references>
      </pivotArea>
    </format>
    <format dxfId="18415">
      <pivotArea dataOnly="0" labelOnly="1" fieldPosition="0">
        <references count="2">
          <reference field="0" count="1" selected="0">
            <x v="450"/>
          </reference>
          <reference field="4" count="1">
            <x v="207"/>
          </reference>
        </references>
      </pivotArea>
    </format>
    <format dxfId="18414">
      <pivotArea dataOnly="0" labelOnly="1" fieldPosition="0">
        <references count="2">
          <reference field="0" count="1" selected="0">
            <x v="451"/>
          </reference>
          <reference field="4" count="1">
            <x v="209"/>
          </reference>
        </references>
      </pivotArea>
    </format>
    <format dxfId="18413">
      <pivotArea dataOnly="0" labelOnly="1" fieldPosition="0">
        <references count="2">
          <reference field="0" count="1" selected="0">
            <x v="452"/>
          </reference>
          <reference field="4" count="1">
            <x v="210"/>
          </reference>
        </references>
      </pivotArea>
    </format>
    <format dxfId="18412">
      <pivotArea dataOnly="0" labelOnly="1" fieldPosition="0">
        <references count="2">
          <reference field="0" count="1" selected="0">
            <x v="453"/>
          </reference>
          <reference field="4" count="1">
            <x v="212"/>
          </reference>
        </references>
      </pivotArea>
    </format>
    <format dxfId="18411">
      <pivotArea dataOnly="0" labelOnly="1" fieldPosition="0">
        <references count="2">
          <reference field="0" count="1" selected="0">
            <x v="454"/>
          </reference>
          <reference field="4" count="1">
            <x v="216"/>
          </reference>
        </references>
      </pivotArea>
    </format>
    <format dxfId="18410">
      <pivotArea dataOnly="0" labelOnly="1" fieldPosition="0">
        <references count="2">
          <reference field="0" count="1" selected="0">
            <x v="455"/>
          </reference>
          <reference field="4" count="1">
            <x v="218"/>
          </reference>
        </references>
      </pivotArea>
    </format>
    <format dxfId="18409">
      <pivotArea dataOnly="0" labelOnly="1" fieldPosition="0">
        <references count="2">
          <reference field="0" count="1" selected="0">
            <x v="456"/>
          </reference>
          <reference field="4" count="1">
            <x v="191"/>
          </reference>
        </references>
      </pivotArea>
    </format>
    <format dxfId="18408">
      <pivotArea dataOnly="0" labelOnly="1" fieldPosition="0">
        <references count="2">
          <reference field="0" count="1" selected="0">
            <x v="457"/>
          </reference>
          <reference field="4" count="1">
            <x v="205"/>
          </reference>
        </references>
      </pivotArea>
    </format>
    <format dxfId="18407">
      <pivotArea dataOnly="0" labelOnly="1" fieldPosition="0">
        <references count="2">
          <reference field="0" count="1" selected="0">
            <x v="460"/>
          </reference>
          <reference field="4" count="1">
            <x v="206"/>
          </reference>
        </references>
      </pivotArea>
    </format>
    <format dxfId="18406">
      <pivotArea dataOnly="0" labelOnly="1" fieldPosition="0">
        <references count="2">
          <reference field="0" count="1" selected="0">
            <x v="462"/>
          </reference>
          <reference field="4" count="1">
            <x v="207"/>
          </reference>
        </references>
      </pivotArea>
    </format>
    <format dxfId="18405">
      <pivotArea dataOnly="0" labelOnly="1" fieldPosition="0">
        <references count="2">
          <reference field="0" count="1" selected="0">
            <x v="465"/>
          </reference>
          <reference field="4" count="1">
            <x v="208"/>
          </reference>
        </references>
      </pivotArea>
    </format>
    <format dxfId="18404">
      <pivotArea dataOnly="0" labelOnly="1" fieldPosition="0">
        <references count="2">
          <reference field="0" count="1" selected="0">
            <x v="469"/>
          </reference>
          <reference field="4" count="1">
            <x v="209"/>
          </reference>
        </references>
      </pivotArea>
    </format>
    <format dxfId="18403">
      <pivotArea dataOnly="0" labelOnly="1" fieldPosition="0">
        <references count="2">
          <reference field="0" count="1" selected="0">
            <x v="472"/>
          </reference>
          <reference field="4" count="1">
            <x v="210"/>
          </reference>
        </references>
      </pivotArea>
    </format>
    <format dxfId="18402">
      <pivotArea dataOnly="0" labelOnly="1" fieldPosition="0">
        <references count="2">
          <reference field="0" count="1" selected="0">
            <x v="476"/>
          </reference>
          <reference field="4" count="1">
            <x v="211"/>
          </reference>
        </references>
      </pivotArea>
    </format>
    <format dxfId="18401">
      <pivotArea dataOnly="0" labelOnly="1" fieldPosition="0">
        <references count="2">
          <reference field="0" count="1" selected="0">
            <x v="478"/>
          </reference>
          <reference field="4" count="1">
            <x v="212"/>
          </reference>
        </references>
      </pivotArea>
    </format>
    <format dxfId="18400">
      <pivotArea dataOnly="0" labelOnly="1" fieldPosition="0">
        <references count="2">
          <reference field="0" count="1" selected="0">
            <x v="479"/>
          </reference>
          <reference field="4" count="1">
            <x v="213"/>
          </reference>
        </references>
      </pivotArea>
    </format>
    <format dxfId="18399">
      <pivotArea dataOnly="0" labelOnly="1" fieldPosition="0">
        <references count="2">
          <reference field="0" count="1" selected="0">
            <x v="481"/>
          </reference>
          <reference field="4" count="1">
            <x v="215"/>
          </reference>
        </references>
      </pivotArea>
    </format>
    <format dxfId="18398">
      <pivotArea dataOnly="0" labelOnly="1" fieldPosition="0">
        <references count="2">
          <reference field="0" count="1" selected="0">
            <x v="485"/>
          </reference>
          <reference field="4" count="1">
            <x v="217"/>
          </reference>
        </references>
      </pivotArea>
    </format>
    <format dxfId="18397">
      <pivotArea dataOnly="0" labelOnly="1" fieldPosition="0">
        <references count="2">
          <reference field="0" count="1" selected="0">
            <x v="486"/>
          </reference>
          <reference field="4" count="1">
            <x v="218"/>
          </reference>
        </references>
      </pivotArea>
    </format>
    <format dxfId="18396">
      <pivotArea dataOnly="0" labelOnly="1" fieldPosition="0">
        <references count="2">
          <reference field="0" count="1" selected="0">
            <x v="488"/>
          </reference>
          <reference field="4" count="1">
            <x v="219"/>
          </reference>
        </references>
      </pivotArea>
    </format>
    <format dxfId="18395">
      <pivotArea dataOnly="0" labelOnly="1" fieldPosition="0">
        <references count="2">
          <reference field="0" count="1" selected="0">
            <x v="489"/>
          </reference>
          <reference field="4" count="1">
            <x v="220"/>
          </reference>
        </references>
      </pivotArea>
    </format>
    <format dxfId="18394">
      <pivotArea dataOnly="0" labelOnly="1" fieldPosition="0">
        <references count="2">
          <reference field="0" count="1" selected="0">
            <x v="490"/>
          </reference>
          <reference field="4" count="1">
            <x v="223"/>
          </reference>
        </references>
      </pivotArea>
    </format>
    <format dxfId="18393">
      <pivotArea dataOnly="0" labelOnly="1" fieldPosition="0">
        <references count="2">
          <reference field="0" count="1" selected="0">
            <x v="491"/>
          </reference>
          <reference field="4" count="1">
            <x v="235"/>
          </reference>
        </references>
      </pivotArea>
    </format>
    <format dxfId="18392">
      <pivotArea dataOnly="0" labelOnly="1" fieldPosition="0">
        <references count="2">
          <reference field="0" count="1" selected="0">
            <x v="492"/>
          </reference>
          <reference field="4" count="1">
            <x v="222"/>
          </reference>
        </references>
      </pivotArea>
    </format>
    <format dxfId="18391">
      <pivotArea dataOnly="0" labelOnly="1" fieldPosition="0">
        <references count="2">
          <reference field="0" count="1" selected="0">
            <x v="493"/>
          </reference>
          <reference field="4" count="1">
            <x v="226"/>
          </reference>
        </references>
      </pivotArea>
    </format>
    <format dxfId="18390">
      <pivotArea dataOnly="0" labelOnly="1" fieldPosition="0">
        <references count="2">
          <reference field="0" count="1" selected="0">
            <x v="495"/>
          </reference>
          <reference field="4" count="1">
            <x v="227"/>
          </reference>
        </references>
      </pivotArea>
    </format>
    <format dxfId="18389">
      <pivotArea dataOnly="0" labelOnly="1" fieldPosition="0">
        <references count="2">
          <reference field="0" count="1" selected="0">
            <x v="496"/>
          </reference>
          <reference field="4" count="1">
            <x v="228"/>
          </reference>
        </references>
      </pivotArea>
    </format>
    <format dxfId="18388">
      <pivotArea dataOnly="0" labelOnly="1" fieldPosition="0">
        <references count="2">
          <reference field="0" count="1" selected="0">
            <x v="497"/>
          </reference>
          <reference field="4" count="1">
            <x v="229"/>
          </reference>
        </references>
      </pivotArea>
    </format>
    <format dxfId="18387">
      <pivotArea dataOnly="0" labelOnly="1" fieldPosition="0">
        <references count="2">
          <reference field="0" count="1" selected="0">
            <x v="498"/>
          </reference>
          <reference field="4" count="1">
            <x v="230"/>
          </reference>
        </references>
      </pivotArea>
    </format>
    <format dxfId="18386">
      <pivotArea dataOnly="0" labelOnly="1" fieldPosition="0">
        <references count="2">
          <reference field="0" count="1" selected="0">
            <x v="500"/>
          </reference>
          <reference field="4" count="1">
            <x v="231"/>
          </reference>
        </references>
      </pivotArea>
    </format>
    <format dxfId="18385">
      <pivotArea dataOnly="0" labelOnly="1" fieldPosition="0">
        <references count="2">
          <reference field="0" count="1" selected="0">
            <x v="501"/>
          </reference>
          <reference field="4" count="1">
            <x v="232"/>
          </reference>
        </references>
      </pivotArea>
    </format>
    <format dxfId="18384">
      <pivotArea dataOnly="0" labelOnly="1" fieldPosition="0">
        <references count="2">
          <reference field="0" count="1" selected="0">
            <x v="503"/>
          </reference>
          <reference field="4" count="1">
            <x v="233"/>
          </reference>
        </references>
      </pivotArea>
    </format>
    <format dxfId="18383">
      <pivotArea dataOnly="0" labelOnly="1" fieldPosition="0">
        <references count="2">
          <reference field="0" count="1" selected="0">
            <x v="504"/>
          </reference>
          <reference field="4" count="1">
            <x v="234"/>
          </reference>
        </references>
      </pivotArea>
    </format>
    <format dxfId="18382">
      <pivotArea dataOnly="0" labelOnly="1" fieldPosition="0">
        <references count="2">
          <reference field="0" count="1" selected="0">
            <x v="505"/>
          </reference>
          <reference field="4" count="1">
            <x v="236"/>
          </reference>
        </references>
      </pivotArea>
    </format>
    <format dxfId="18381">
      <pivotArea dataOnly="0" labelOnly="1" fieldPosition="0">
        <references count="3">
          <reference field="0" count="1" selected="0">
            <x v="0"/>
          </reference>
          <reference field="4" count="1" selected="0">
            <x v="119"/>
          </reference>
          <reference field="5" count="1">
            <x v="1"/>
          </reference>
        </references>
      </pivotArea>
    </format>
    <format dxfId="18380">
      <pivotArea dataOnly="0" labelOnly="1" fieldPosition="0">
        <references count="3">
          <reference field="0" count="1" selected="0">
            <x v="17"/>
          </reference>
          <reference field="4" count="1" selected="0">
            <x v="0"/>
          </reference>
          <reference field="5" count="1">
            <x v="0"/>
          </reference>
        </references>
      </pivotArea>
    </format>
    <format dxfId="18379">
      <pivotArea dataOnly="0" labelOnly="1" fieldPosition="0">
        <references count="3">
          <reference field="0" count="1" selected="0">
            <x v="26"/>
          </reference>
          <reference field="4" count="1" selected="0">
            <x v="5"/>
          </reference>
          <reference field="5" count="1">
            <x v="6"/>
          </reference>
        </references>
      </pivotArea>
    </format>
    <format dxfId="18378">
      <pivotArea dataOnly="0" labelOnly="1" fieldPosition="0">
        <references count="3">
          <reference field="0" count="1" selected="0">
            <x v="27"/>
          </reference>
          <reference field="4" count="1" selected="0">
            <x v="83"/>
          </reference>
          <reference field="5" count="1">
            <x v="10"/>
          </reference>
        </references>
      </pivotArea>
    </format>
    <format dxfId="18377">
      <pivotArea dataOnly="0" labelOnly="1" fieldPosition="0">
        <references count="3">
          <reference field="0" count="1" selected="0">
            <x v="28"/>
          </reference>
          <reference field="4" count="1" selected="0">
            <x v="13"/>
          </reference>
          <reference field="5" count="1">
            <x v="6"/>
          </reference>
        </references>
      </pivotArea>
    </format>
    <format dxfId="18376">
      <pivotArea dataOnly="0" labelOnly="1" fieldPosition="0">
        <references count="3">
          <reference field="0" count="1" selected="0">
            <x v="32"/>
          </reference>
          <reference field="4" count="1" selected="0">
            <x v="7"/>
          </reference>
          <reference field="5" count="1">
            <x v="3"/>
          </reference>
        </references>
      </pivotArea>
    </format>
    <format dxfId="18375">
      <pivotArea dataOnly="0" labelOnly="1" fieldPosition="0">
        <references count="3">
          <reference field="0" count="1" selected="0">
            <x v="46"/>
          </reference>
          <reference field="4" count="1" selected="0">
            <x v="17"/>
          </reference>
          <reference field="5" count="1">
            <x v="10"/>
          </reference>
        </references>
      </pivotArea>
    </format>
    <format dxfId="18374">
      <pivotArea dataOnly="0" labelOnly="1" fieldPosition="0">
        <references count="3">
          <reference field="0" count="1" selected="0">
            <x v="48"/>
          </reference>
          <reference field="4" count="1" selected="0">
            <x v="20"/>
          </reference>
          <reference field="5" count="1">
            <x v="3"/>
          </reference>
        </references>
      </pivotArea>
    </format>
    <format dxfId="18373">
      <pivotArea dataOnly="0" labelOnly="1" fieldPosition="0">
        <references count="3">
          <reference field="0" count="1" selected="0">
            <x v="59"/>
          </reference>
          <reference field="4" count="1" selected="0">
            <x v="42"/>
          </reference>
          <reference field="5" count="1">
            <x v="10"/>
          </reference>
        </references>
      </pivotArea>
    </format>
    <format dxfId="18372">
      <pivotArea dataOnly="0" labelOnly="1" fieldPosition="0">
        <references count="3">
          <reference field="0" count="1" selected="0">
            <x v="61"/>
          </reference>
          <reference field="4" count="1" selected="0">
            <x v="50"/>
          </reference>
          <reference field="5" count="1">
            <x v="3"/>
          </reference>
        </references>
      </pivotArea>
    </format>
    <format dxfId="18371">
      <pivotArea dataOnly="0" labelOnly="1" fieldPosition="0">
        <references count="3">
          <reference field="0" count="1" selected="0">
            <x v="62"/>
          </reference>
          <reference field="4" count="1" selected="0">
            <x v="51"/>
          </reference>
          <reference field="5" count="1">
            <x v="10"/>
          </reference>
        </references>
      </pivotArea>
    </format>
    <format dxfId="18370">
      <pivotArea dataOnly="0" labelOnly="1" fieldPosition="0">
        <references count="3">
          <reference field="0" count="1" selected="0">
            <x v="64"/>
          </reference>
          <reference field="4" count="1" selected="0">
            <x v="65"/>
          </reference>
          <reference field="5" count="1">
            <x v="3"/>
          </reference>
        </references>
      </pivotArea>
    </format>
    <format dxfId="18369">
      <pivotArea dataOnly="0" labelOnly="1" fieldPosition="0">
        <references count="3">
          <reference field="0" count="1" selected="0">
            <x v="65"/>
          </reference>
          <reference field="4" count="1" selected="0">
            <x v="67"/>
          </reference>
          <reference field="5" count="1">
            <x v="10"/>
          </reference>
        </references>
      </pivotArea>
    </format>
    <format dxfId="18368">
      <pivotArea dataOnly="0" labelOnly="1" fieldPosition="0">
        <references count="3">
          <reference field="0" count="1" selected="0">
            <x v="66"/>
          </reference>
          <reference field="4" count="1" selected="0">
            <x v="68"/>
          </reference>
          <reference field="5" count="1">
            <x v="3"/>
          </reference>
        </references>
      </pivotArea>
    </format>
    <format dxfId="18367">
      <pivotArea dataOnly="0" labelOnly="1" fieldPosition="0">
        <references count="3">
          <reference field="0" count="1" selected="0">
            <x v="77"/>
          </reference>
          <reference field="4" count="1" selected="0">
            <x v="106"/>
          </reference>
          <reference field="5" count="1">
            <x v="10"/>
          </reference>
        </references>
      </pivotArea>
    </format>
    <format dxfId="18366">
      <pivotArea dataOnly="0" labelOnly="1" fieldPosition="0">
        <references count="3">
          <reference field="0" count="1" selected="0">
            <x v="79"/>
          </reference>
          <reference field="4" count="1" selected="0">
            <x v="110"/>
          </reference>
          <reference field="5" count="1">
            <x v="3"/>
          </reference>
        </references>
      </pivotArea>
    </format>
    <format dxfId="18365">
      <pivotArea dataOnly="0" labelOnly="1" fieldPosition="0">
        <references count="3">
          <reference field="0" count="1" selected="0">
            <x v="90"/>
          </reference>
          <reference field="4" count="1" selected="0">
            <x v="144"/>
          </reference>
          <reference field="5" count="1">
            <x v="10"/>
          </reference>
        </references>
      </pivotArea>
    </format>
    <format dxfId="18364">
      <pivotArea dataOnly="0" labelOnly="1" fieldPosition="0">
        <references count="3">
          <reference field="0" count="1" selected="0">
            <x v="91"/>
          </reference>
          <reference field="4" count="1" selected="0">
            <x v="145"/>
          </reference>
          <reference field="5" count="1">
            <x v="3"/>
          </reference>
        </references>
      </pivotArea>
    </format>
    <format dxfId="18363">
      <pivotArea dataOnly="0" labelOnly="1" fieldPosition="0">
        <references count="3">
          <reference field="0" count="1" selected="0">
            <x v="128"/>
          </reference>
          <reference field="4" count="1" selected="0">
            <x v="166"/>
          </reference>
          <reference field="5" count="1">
            <x v="10"/>
          </reference>
        </references>
      </pivotArea>
    </format>
    <format dxfId="18362">
      <pivotArea dataOnly="0" labelOnly="1" fieldPosition="0">
        <references count="3">
          <reference field="0" count="1" selected="0">
            <x v="129"/>
          </reference>
          <reference field="4" count="1" selected="0">
            <x v="167"/>
          </reference>
          <reference field="5" count="1">
            <x v="3"/>
          </reference>
        </references>
      </pivotArea>
    </format>
    <format dxfId="18361">
      <pivotArea dataOnly="0" labelOnly="1" fieldPosition="0">
        <references count="3">
          <reference field="0" count="1" selected="0">
            <x v="137"/>
          </reference>
          <reference field="4" count="1" selected="0">
            <x v="172"/>
          </reference>
          <reference field="5" count="1">
            <x v="10"/>
          </reference>
        </references>
      </pivotArea>
    </format>
    <format dxfId="18360">
      <pivotArea dataOnly="0" labelOnly="1" fieldPosition="0">
        <references count="3">
          <reference field="0" count="1" selected="0">
            <x v="138"/>
          </reference>
          <reference field="4" count="1" selected="0">
            <x v="173"/>
          </reference>
          <reference field="5" count="1">
            <x v="3"/>
          </reference>
        </references>
      </pivotArea>
    </format>
    <format dxfId="18359">
      <pivotArea dataOnly="0" labelOnly="1" fieldPosition="0">
        <references count="3">
          <reference field="0" count="1" selected="0">
            <x v="142"/>
          </reference>
          <reference field="4" count="1" selected="0">
            <x v="178"/>
          </reference>
          <reference field="5" count="1">
            <x v="10"/>
          </reference>
        </references>
      </pivotArea>
    </format>
    <format dxfId="18358">
      <pivotArea dataOnly="0" labelOnly="1" fieldPosition="0">
        <references count="3">
          <reference field="0" count="1" selected="0">
            <x v="143"/>
          </reference>
          <reference field="4" count="1" selected="0">
            <x v="180"/>
          </reference>
          <reference field="5" count="1">
            <x v="3"/>
          </reference>
        </references>
      </pivotArea>
    </format>
    <format dxfId="18357">
      <pivotArea dataOnly="0" labelOnly="1" fieldPosition="0">
        <references count="3">
          <reference field="0" count="1" selected="0">
            <x v="148"/>
          </reference>
          <reference field="4" count="1" selected="0">
            <x v="183"/>
          </reference>
          <reference field="5" count="1">
            <x v="10"/>
          </reference>
        </references>
      </pivotArea>
    </format>
    <format dxfId="18356">
      <pivotArea dataOnly="0" labelOnly="1" fieldPosition="0">
        <references count="3">
          <reference field="0" count="1" selected="0">
            <x v="149"/>
          </reference>
          <reference field="4" count="1" selected="0">
            <x v="185"/>
          </reference>
          <reference field="5" count="1">
            <x v="3"/>
          </reference>
        </references>
      </pivotArea>
    </format>
    <format dxfId="18355">
      <pivotArea dataOnly="0" labelOnly="1" fieldPosition="0">
        <references count="3">
          <reference field="0" count="1" selected="0">
            <x v="153"/>
          </reference>
          <reference field="4" count="1" selected="0">
            <x v="195"/>
          </reference>
          <reference field="5" count="1">
            <x v="10"/>
          </reference>
        </references>
      </pivotArea>
    </format>
    <format dxfId="18354">
      <pivotArea dataOnly="0" labelOnly="1" fieldPosition="0">
        <references count="3">
          <reference field="0" count="1" selected="0">
            <x v="154"/>
          </reference>
          <reference field="4" count="1" selected="0">
            <x v="196"/>
          </reference>
          <reference field="5" count="1">
            <x v="3"/>
          </reference>
        </references>
      </pivotArea>
    </format>
    <format dxfId="18353">
      <pivotArea dataOnly="0" labelOnly="1" fieldPosition="0">
        <references count="3">
          <reference field="0" count="1" selected="0">
            <x v="159"/>
          </reference>
          <reference field="4" count="1" selected="0">
            <x v="225"/>
          </reference>
          <reference field="5" count="1">
            <x v="10"/>
          </reference>
        </references>
      </pivotArea>
    </format>
    <format dxfId="18352">
      <pivotArea dataOnly="0" labelOnly="1" fieldPosition="0">
        <references count="3">
          <reference field="0" count="1" selected="0">
            <x v="160"/>
          </reference>
          <reference field="4" count="1" selected="0">
            <x v="237"/>
          </reference>
          <reference field="5" count="1">
            <x v="3"/>
          </reference>
        </references>
      </pivotArea>
    </format>
    <format dxfId="18351">
      <pivotArea dataOnly="0" labelOnly="1" fieldPosition="0">
        <references count="3">
          <reference field="0" count="1" selected="0">
            <x v="163"/>
          </reference>
          <reference field="4" count="1" selected="0">
            <x v="9"/>
          </reference>
          <reference field="5" count="1">
            <x v="9"/>
          </reference>
        </references>
      </pivotArea>
    </format>
    <format dxfId="18350">
      <pivotArea dataOnly="0" labelOnly="1" fieldPosition="0">
        <references count="3">
          <reference field="0" count="1" selected="0">
            <x v="171"/>
          </reference>
          <reference field="4" count="1" selected="0">
            <x v="96"/>
          </reference>
          <reference field="5" count="1">
            <x v="10"/>
          </reference>
        </references>
      </pivotArea>
    </format>
    <format dxfId="18349">
      <pivotArea dataOnly="0" labelOnly="1" fieldPosition="0">
        <references count="3">
          <reference field="0" count="1" selected="0">
            <x v="172"/>
          </reference>
          <reference field="4" count="1" selected="0">
            <x v="99"/>
          </reference>
          <reference field="5" count="1">
            <x v="9"/>
          </reference>
        </references>
      </pivotArea>
    </format>
    <format dxfId="18348">
      <pivotArea dataOnly="0" labelOnly="1" fieldPosition="0">
        <references count="3">
          <reference field="0" count="1" selected="0">
            <x v="196"/>
          </reference>
          <reference field="4" count="1" selected="0">
            <x v="143"/>
          </reference>
          <reference field="5" count="1">
            <x v="10"/>
          </reference>
        </references>
      </pivotArea>
    </format>
    <format dxfId="18347">
      <pivotArea dataOnly="0" labelOnly="1" fieldPosition="0">
        <references count="3">
          <reference field="0" count="1" selected="0">
            <x v="197"/>
          </reference>
          <reference field="4" count="1" selected="0">
            <x v="144"/>
          </reference>
          <reference field="5" count="1">
            <x v="9"/>
          </reference>
        </references>
      </pivotArea>
    </format>
    <format dxfId="18346">
      <pivotArea dataOnly="0" labelOnly="1" fieldPosition="0">
        <references count="3">
          <reference field="0" count="1" selected="0">
            <x v="237"/>
          </reference>
          <reference field="4" count="1" selected="0">
            <x v="175"/>
          </reference>
          <reference field="5" count="1">
            <x v="10"/>
          </reference>
        </references>
      </pivotArea>
    </format>
    <format dxfId="18345">
      <pivotArea dataOnly="0" labelOnly="1" fieldPosition="0">
        <references count="3">
          <reference field="0" count="1" selected="0">
            <x v="238"/>
          </reference>
          <reference field="4" count="1" selected="0">
            <x v="179"/>
          </reference>
          <reference field="5" count="1">
            <x v="9"/>
          </reference>
        </references>
      </pivotArea>
    </format>
    <format dxfId="18344">
      <pivotArea dataOnly="0" labelOnly="1" fieldPosition="0">
        <references count="3">
          <reference field="0" count="1" selected="0">
            <x v="255"/>
          </reference>
          <reference field="4" count="1" selected="0">
            <x v="6"/>
          </reference>
          <reference field="5" count="1">
            <x v="4"/>
          </reference>
        </references>
      </pivotArea>
    </format>
    <format dxfId="18343">
      <pivotArea dataOnly="0" labelOnly="1" fieldPosition="0">
        <references count="3">
          <reference field="0" count="1" selected="0">
            <x v="264"/>
          </reference>
          <reference field="4" count="1" selected="0">
            <x v="84"/>
          </reference>
          <reference field="5" count="1">
            <x v="2"/>
          </reference>
        </references>
      </pivotArea>
    </format>
    <format dxfId="18342">
      <pivotArea dataOnly="0" labelOnly="1" fieldPosition="0">
        <references count="3">
          <reference field="0" count="1" selected="0">
            <x v="270"/>
          </reference>
          <reference field="4" count="1" selected="0">
            <x v="135"/>
          </reference>
          <reference field="5" count="1">
            <x v="10"/>
          </reference>
        </references>
      </pivotArea>
    </format>
    <format dxfId="18341">
      <pivotArea dataOnly="0" labelOnly="1" fieldPosition="0">
        <references count="3">
          <reference field="0" count="1" selected="0">
            <x v="271"/>
          </reference>
          <reference field="4" count="1" selected="0">
            <x v="23"/>
          </reference>
          <reference field="5" count="1">
            <x v="2"/>
          </reference>
        </references>
      </pivotArea>
    </format>
    <format dxfId="18340">
      <pivotArea dataOnly="0" labelOnly="1" fieldPosition="0">
        <references count="3">
          <reference field="0" count="1" selected="0">
            <x v="339"/>
          </reference>
          <reference field="4" count="1" selected="0">
            <x v="167"/>
          </reference>
          <reference field="5" count="1">
            <x v="10"/>
          </reference>
        </references>
      </pivotArea>
    </format>
    <format dxfId="18339">
      <pivotArea dataOnly="0" labelOnly="1" fieldPosition="0">
        <references count="3">
          <reference field="0" count="1" selected="0">
            <x v="340"/>
          </reference>
          <reference field="4" count="1" selected="0">
            <x v="189"/>
          </reference>
          <reference field="5" count="1">
            <x v="2"/>
          </reference>
        </references>
      </pivotArea>
    </format>
    <format dxfId="18338">
      <pivotArea dataOnly="0" labelOnly="1" fieldPosition="0">
        <references count="3">
          <reference field="0" count="1" selected="0">
            <x v="368"/>
          </reference>
          <reference field="4" count="1" selected="0">
            <x v="86"/>
          </reference>
          <reference field="5" count="1">
            <x v="5"/>
          </reference>
        </references>
      </pivotArea>
    </format>
    <format dxfId="18337">
      <pivotArea dataOnly="0" labelOnly="1" fieldPosition="0">
        <references count="3">
          <reference field="0" count="1" selected="0">
            <x v="369"/>
          </reference>
          <reference field="4" count="1" selected="0">
            <x v="22"/>
          </reference>
          <reference field="5" count="1">
            <x v="10"/>
          </reference>
        </references>
      </pivotArea>
    </format>
    <format dxfId="18336">
      <pivotArea dataOnly="0" labelOnly="1" fieldPosition="0">
        <references count="3">
          <reference field="0" count="1" selected="0">
            <x v="370"/>
          </reference>
          <reference field="4" count="1" selected="0">
            <x v="84"/>
          </reference>
          <reference field="5" count="1">
            <x v="5"/>
          </reference>
        </references>
      </pivotArea>
    </format>
    <format dxfId="18335">
      <pivotArea dataOnly="0" labelOnly="1" fieldPosition="0">
        <references count="3">
          <reference field="0" count="1" selected="0">
            <x v="371"/>
          </reference>
          <reference field="4" count="1" selected="0">
            <x v="85"/>
          </reference>
          <reference field="5" count="1">
            <x v="10"/>
          </reference>
        </references>
      </pivotArea>
    </format>
    <format dxfId="18334">
      <pivotArea dataOnly="0" labelOnly="1" fieldPosition="0">
        <references count="3">
          <reference field="0" count="1" selected="0">
            <x v="372"/>
          </reference>
          <reference field="4" count="1" selected="0">
            <x v="123"/>
          </reference>
          <reference field="5" count="1">
            <x v="5"/>
          </reference>
        </references>
      </pivotArea>
    </format>
    <format dxfId="18333">
      <pivotArea dataOnly="0" labelOnly="1" fieldPosition="0">
        <references count="3">
          <reference field="0" count="1" selected="0">
            <x v="393"/>
          </reference>
          <reference field="4" count="1" selected="0">
            <x v="170"/>
          </reference>
          <reference field="5" count="1">
            <x v="10"/>
          </reference>
        </references>
      </pivotArea>
    </format>
    <format dxfId="18332">
      <pivotArea dataOnly="0" labelOnly="1" fieldPosition="0">
        <references count="3">
          <reference field="0" count="1" selected="0">
            <x v="394"/>
          </reference>
          <reference field="4" count="1" selected="0">
            <x v="171"/>
          </reference>
          <reference field="5" count="1">
            <x v="5"/>
          </reference>
        </references>
      </pivotArea>
    </format>
    <format dxfId="18331">
      <pivotArea dataOnly="0" labelOnly="1" fieldPosition="0">
        <references count="3">
          <reference field="0" count="1" selected="0">
            <x v="427"/>
          </reference>
          <reference field="4" count="1" selected="0">
            <x v="196"/>
          </reference>
          <reference field="5" count="1">
            <x v="10"/>
          </reference>
        </references>
      </pivotArea>
    </format>
    <format dxfId="18330">
      <pivotArea dataOnly="0" labelOnly="1" fieldPosition="0">
        <references count="3">
          <reference field="0" count="1" selected="0">
            <x v="428"/>
          </reference>
          <reference field="4" count="1" selected="0">
            <x v="199"/>
          </reference>
          <reference field="5" count="1">
            <x v="5"/>
          </reference>
        </references>
      </pivotArea>
    </format>
    <format dxfId="18329">
      <pivotArea dataOnly="0" labelOnly="1" fieldPosition="0">
        <references count="3">
          <reference field="0" count="1" selected="0">
            <x v="433"/>
          </reference>
          <reference field="4" count="1" selected="0">
            <x v="200"/>
          </reference>
          <reference field="5" count="1">
            <x v="10"/>
          </reference>
        </references>
      </pivotArea>
    </format>
    <format dxfId="18328">
      <pivotArea dataOnly="0" labelOnly="1" fieldPosition="0">
        <references count="3">
          <reference field="0" count="1" selected="0">
            <x v="435"/>
          </reference>
          <reference field="4" count="1" selected="0">
            <x v="202"/>
          </reference>
          <reference field="5" count="1">
            <x v="5"/>
          </reference>
        </references>
      </pivotArea>
    </format>
    <format dxfId="18327">
      <pivotArea dataOnly="0" labelOnly="1" fieldPosition="0">
        <references count="3">
          <reference field="0" count="1" selected="0">
            <x v="447"/>
          </reference>
          <reference field="4" count="1" selected="0">
            <x v="184"/>
          </reference>
          <reference field="5" count="1">
            <x v="8"/>
          </reference>
        </references>
      </pivotArea>
    </format>
    <format dxfId="18326">
      <pivotArea dataOnly="0" labelOnly="1" fieldPosition="0">
        <references count="3">
          <reference field="0" count="1" selected="0">
            <x v="456"/>
          </reference>
          <reference field="4" count="1" selected="0">
            <x v="191"/>
          </reference>
          <reference field="5" count="1">
            <x v="10"/>
          </reference>
        </references>
      </pivotArea>
    </format>
    <format dxfId="18325">
      <pivotArea dataOnly="0" labelOnly="1" fieldPosition="0">
        <references count="3">
          <reference field="0" count="1" selected="0">
            <x v="457"/>
          </reference>
          <reference field="4" count="1" selected="0">
            <x v="205"/>
          </reference>
          <reference field="5" count="1">
            <x v="8"/>
          </reference>
        </references>
      </pivotArea>
    </format>
    <format dxfId="18324">
      <pivotArea dataOnly="0" labelOnly="1" fieldPosition="0">
        <references count="3">
          <reference field="0" count="1" selected="0">
            <x v="459"/>
          </reference>
          <reference field="4" count="1" selected="0">
            <x v="205"/>
          </reference>
          <reference field="5" count="1">
            <x v="10"/>
          </reference>
        </references>
      </pivotArea>
    </format>
    <format dxfId="18323">
      <pivotArea dataOnly="0" labelOnly="1" fieldPosition="0">
        <references count="3">
          <reference field="0" count="1" selected="0">
            <x v="460"/>
          </reference>
          <reference field="4" count="1" selected="0">
            <x v="206"/>
          </reference>
          <reference field="5" count="1">
            <x v="8"/>
          </reference>
        </references>
      </pivotArea>
    </format>
    <format dxfId="18322">
      <pivotArea dataOnly="0" labelOnly="1" fieldPosition="0">
        <references count="3">
          <reference field="0" count="1" selected="0">
            <x v="461"/>
          </reference>
          <reference field="4" count="1" selected="0">
            <x v="206"/>
          </reference>
          <reference field="5" count="1">
            <x v="10"/>
          </reference>
        </references>
      </pivotArea>
    </format>
    <format dxfId="18321">
      <pivotArea dataOnly="0" labelOnly="1" fieldPosition="0">
        <references count="3">
          <reference field="0" count="1" selected="0">
            <x v="462"/>
          </reference>
          <reference field="4" count="1" selected="0">
            <x v="207"/>
          </reference>
          <reference field="5" count="1">
            <x v="8"/>
          </reference>
        </references>
      </pivotArea>
    </format>
    <format dxfId="18320">
      <pivotArea dataOnly="0" labelOnly="1" fieldPosition="0">
        <references count="3">
          <reference field="0" count="1" selected="0">
            <x v="464"/>
          </reference>
          <reference field="4" count="1" selected="0">
            <x v="207"/>
          </reference>
          <reference field="5" count="1">
            <x v="10"/>
          </reference>
        </references>
      </pivotArea>
    </format>
    <format dxfId="18319">
      <pivotArea dataOnly="0" labelOnly="1" fieldPosition="0">
        <references count="3">
          <reference field="0" count="1" selected="0">
            <x v="465"/>
          </reference>
          <reference field="4" count="1" selected="0">
            <x v="208"/>
          </reference>
          <reference field="5" count="1">
            <x v="8"/>
          </reference>
        </references>
      </pivotArea>
    </format>
    <format dxfId="18318">
      <pivotArea dataOnly="0" labelOnly="1" fieldPosition="0">
        <references count="3">
          <reference field="0" count="1" selected="0">
            <x v="468"/>
          </reference>
          <reference field="4" count="1" selected="0">
            <x v="208"/>
          </reference>
          <reference field="5" count="1">
            <x v="10"/>
          </reference>
        </references>
      </pivotArea>
    </format>
    <format dxfId="18317">
      <pivotArea dataOnly="0" labelOnly="1" fieldPosition="0">
        <references count="3">
          <reference field="0" count="1" selected="0">
            <x v="469"/>
          </reference>
          <reference field="4" count="1" selected="0">
            <x v="209"/>
          </reference>
          <reference field="5" count="1">
            <x v="8"/>
          </reference>
        </references>
      </pivotArea>
    </format>
    <format dxfId="18316">
      <pivotArea dataOnly="0" labelOnly="1" fieldPosition="0">
        <references count="3">
          <reference field="0" count="1" selected="0">
            <x v="471"/>
          </reference>
          <reference field="4" count="1" selected="0">
            <x v="209"/>
          </reference>
          <reference field="5" count="1">
            <x v="10"/>
          </reference>
        </references>
      </pivotArea>
    </format>
    <format dxfId="18315">
      <pivotArea dataOnly="0" labelOnly="1" fieldPosition="0">
        <references count="3">
          <reference field="0" count="1" selected="0">
            <x v="472"/>
          </reference>
          <reference field="4" count="1" selected="0">
            <x v="210"/>
          </reference>
          <reference field="5" count="1">
            <x v="8"/>
          </reference>
        </references>
      </pivotArea>
    </format>
    <format dxfId="18314">
      <pivotArea dataOnly="0" labelOnly="1" fieldPosition="0">
        <references count="3">
          <reference field="0" count="1" selected="0">
            <x v="477"/>
          </reference>
          <reference field="4" count="1" selected="0">
            <x v="211"/>
          </reference>
          <reference field="5" count="1">
            <x v="10"/>
          </reference>
        </references>
      </pivotArea>
    </format>
    <format dxfId="18313">
      <pivotArea dataOnly="0" labelOnly="1" fieldPosition="0">
        <references count="3">
          <reference field="0" count="1" selected="0">
            <x v="478"/>
          </reference>
          <reference field="4" count="1" selected="0">
            <x v="212"/>
          </reference>
          <reference field="5" count="1">
            <x v="8"/>
          </reference>
        </references>
      </pivotArea>
    </format>
    <format dxfId="18312">
      <pivotArea dataOnly="0" labelOnly="1" fieldPosition="0">
        <references count="3">
          <reference field="0" count="1" selected="0">
            <x v="480"/>
          </reference>
          <reference field="4" count="1" selected="0">
            <x v="213"/>
          </reference>
          <reference field="5" count="1">
            <x v="10"/>
          </reference>
        </references>
      </pivotArea>
    </format>
    <format dxfId="18311">
      <pivotArea dataOnly="0" labelOnly="1" fieldPosition="0">
        <references count="3">
          <reference field="0" count="1" selected="0">
            <x v="481"/>
          </reference>
          <reference field="4" count="1" selected="0">
            <x v="215"/>
          </reference>
          <reference field="5" count="1">
            <x v="8"/>
          </reference>
        </references>
      </pivotArea>
    </format>
    <format dxfId="18310">
      <pivotArea dataOnly="0" labelOnly="1" fieldPosition="0">
        <references count="3">
          <reference field="0" count="1" selected="0">
            <x v="483"/>
          </reference>
          <reference field="4" count="1" selected="0">
            <x v="215"/>
          </reference>
          <reference field="5" count="1">
            <x v="10"/>
          </reference>
        </references>
      </pivotArea>
    </format>
    <format dxfId="18309">
      <pivotArea dataOnly="0" labelOnly="1" fieldPosition="0">
        <references count="3">
          <reference field="0" count="1" selected="0">
            <x v="485"/>
          </reference>
          <reference field="4" count="1" selected="0">
            <x v="217"/>
          </reference>
          <reference field="5" count="1">
            <x v="8"/>
          </reference>
        </references>
      </pivotArea>
    </format>
    <format dxfId="18308">
      <pivotArea dataOnly="0" labelOnly="1" fieldPosition="0">
        <references count="3">
          <reference field="0" count="1" selected="0">
            <x v="486"/>
          </reference>
          <reference field="4" count="1" selected="0">
            <x v="218"/>
          </reference>
          <reference field="5" count="1">
            <x v="10"/>
          </reference>
        </references>
      </pivotArea>
    </format>
    <format dxfId="18307">
      <pivotArea dataOnly="0" labelOnly="1" fieldPosition="0">
        <references count="3">
          <reference field="0" count="1" selected="0">
            <x v="490"/>
          </reference>
          <reference field="4" count="1" selected="0">
            <x v="223"/>
          </reference>
          <reference field="5" count="1">
            <x v="8"/>
          </reference>
        </references>
      </pivotArea>
    </format>
    <format dxfId="18306">
      <pivotArea dataOnly="0" labelOnly="1" fieldPosition="0">
        <references count="3">
          <reference field="0" count="1" selected="0">
            <x v="491"/>
          </reference>
          <reference field="4" count="1" selected="0">
            <x v="235"/>
          </reference>
          <reference field="5" count="1">
            <x v="10"/>
          </reference>
        </references>
      </pivotArea>
    </format>
    <format dxfId="18305">
      <pivotArea dataOnly="0" labelOnly="1" fieldPosition="0">
        <references count="3">
          <reference field="0" count="1" selected="0">
            <x v="492"/>
          </reference>
          <reference field="4" count="1" selected="0">
            <x v="222"/>
          </reference>
          <reference field="5" count="1">
            <x v="8"/>
          </reference>
        </references>
      </pivotArea>
    </format>
    <format dxfId="18304">
      <pivotArea dataOnly="0" labelOnly="1" fieldPosition="0">
        <references count="3">
          <reference field="0" count="1" selected="0">
            <x v="505"/>
          </reference>
          <reference field="4" count="1" selected="0">
            <x v="236"/>
          </reference>
          <reference field="5" count="1">
            <x v="7"/>
          </reference>
        </references>
      </pivotArea>
    </format>
    <format dxfId="18303">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8302">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8301">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8300">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8299">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8298">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8297">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8296">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8295">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8294">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8293">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8292">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8291">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8290">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8289">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8288">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8287">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8286">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8285">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8284">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8283">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8282">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8281">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8280">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8279">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8278">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8277">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8276">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8275">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8274">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8273">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8272">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8271">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8270">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8269">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8268">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8267">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8266">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8265">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8264">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8263">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8262">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8261">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8260">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8259">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8258">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8257">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8256">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8255">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8254">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8253">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8252">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8251">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8250">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8249">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8248">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8247">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8246">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8245">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8244">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8243">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8242">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8241">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8240">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8239">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8238">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8237">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8236">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8235">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8234">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8233">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8232">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8231">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8230">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8229">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8228">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8227">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8226">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8225">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8224">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8223">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8222">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8221">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8220">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8219">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8218">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8217">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8216">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8215">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8214">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8213">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8212">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8211">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8210">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8209">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8208">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8207">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8206">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8205">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8204">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8203">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8202">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8201">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8200">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8199">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8198">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8197">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8196">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8195">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8194">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8193">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8192">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8191">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8190">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8189">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8188">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8187">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8186">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8185">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8184">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8183">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8182">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8181">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8180">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8179">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8178">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8177">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8176">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8175">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8174">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8173">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8172">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8171">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8170">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8169">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8168">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8167">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8166">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8165">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8164">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8163">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8162">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8161">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8160">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8159">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8158">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8157">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8156">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8155">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8154">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8153">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8152">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8151">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8150">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8149">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8148">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8147">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8146">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8145">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8144">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8143">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8142">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8141">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8140">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8139">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8138">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8137">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8136">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8135">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8134">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8133">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8132">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8131">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8130">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8129">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8128">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8127">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8126">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8125">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8124">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8123">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8122">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8121">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8120">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8119">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8118">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8117">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8116">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8115">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8114">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8113">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8112">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8111">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8110">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8109">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8108">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8107">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8106">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8105">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8104">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8103">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8102">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8101">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8100">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8099">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8098">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8097">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8096">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8095">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8094">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8093">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8092">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8091">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8090">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8089">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8088">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8087">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8086">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8085">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8084">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8083">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8082">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8081">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8080">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8079">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8078">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8077">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8076">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8075">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8074">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8073">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8072">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8071">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8070">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8069">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8068">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8067">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8066">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8065">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8064">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8063">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8062">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8061">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8060">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8059">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8058">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8057">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8056">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8055">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8054">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8053">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8052">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8051">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8050">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8049">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8048">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8047">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8046">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8045">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8044">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8043">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8042">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8041">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8040">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8039">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8038">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8037">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8036">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8035">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8034">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8033">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8032">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8031">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8030">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8029">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8028">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8027">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8026">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8025">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8024">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8023">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8022">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8021">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8020">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8019">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8018">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8017">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8016">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8015">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8014">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8013">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8012">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8011">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8010">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8009">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8008">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8007">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8006">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8005">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8004">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8003">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8002">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8001">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8000">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7999">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7998">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7997">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7996">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7995">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7994">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7993">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7992">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7991">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7990">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7989">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7988">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7987">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7986">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7985">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7984">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7983">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7982">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7981">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7980">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7979">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7978">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7977">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7976">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7975">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7974">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7973">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7972">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7971">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7970">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7969">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7968">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7967">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7966">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7965">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7964">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7963">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7962">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7961">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7960">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7959">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7958">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7957">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7956">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7955">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7954">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7953">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7952">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7951">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7950">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7949">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7948">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7947">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7946">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7945">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7944">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7943">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7942">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7941">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7940">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7939">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7938">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7937">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7936">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7935">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7934">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7933">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7932">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7931">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7930">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7929">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7928">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7927">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7926">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7925">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7924">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7923">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7922">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7921">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7920">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7919">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7918">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7917">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7916">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7915">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7914">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7913">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7912">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7911">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7910">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7909">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7908">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7907">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7906">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7905">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7904">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7903">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7902">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7901">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7900">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7899">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7898">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7897">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7896">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7895">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7894">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7893">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7892">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7891">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7890">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7889">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7888">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7887">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7886">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7885">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7884">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7883">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7882">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7881">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7880">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7879">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7878">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7877">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7876">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7875">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7874">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7873">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7872">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7871">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7870">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7869">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7868">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7867">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7866">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7865">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7864">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7863">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7862">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7861">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7860">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7859">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7858">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7857">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7856">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7855">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7854">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7853">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7852">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7851">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7850">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7849">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7848">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7847">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7846">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7845">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7844">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7843">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7842">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7841">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7840">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7839">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7838">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7837">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7836">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7835">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7834">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7833">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7832">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7831">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7830">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7829">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7828">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7827">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7826">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7825">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7824">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7823">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7822">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7821">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7820">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7819">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7818">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7817">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7816">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7815">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7814">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7813">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7812">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7811">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7810">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7809">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7808">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7807">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7806">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7805">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7804">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7803">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7802">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7801">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7800">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7799">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7798">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7797">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7796">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7795">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7794">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7793">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7792">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7791">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7790">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7789">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7788">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7787">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7786">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7785">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7784">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7783">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7782">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7781">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7780">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7779">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7778">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7777">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7776">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7775">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7774">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7773">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7772">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7771">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7770">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7769">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7768">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7767">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7766">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7765">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7764">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7763">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7762">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7761">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7760">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7759">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7758">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7757">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7756">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7755">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7754">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7753">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7752">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7751">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7750">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7749">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7748">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7747">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7746">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7745">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7744">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7743">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7742">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7741">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7740">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7739">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7738">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7737">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7736">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7735">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7734">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7733">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7732">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7731">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7730">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7729">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7728">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7727">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7726">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7725">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7724">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7723">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7722">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7721">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7720">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7719">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7718">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7717">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7716">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7715">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7714">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7713">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7712">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7711">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7710">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7709">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7708">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7707">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7706">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7705">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7704">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7703">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7702">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7701">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7700">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7699">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7698">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7697">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7696">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7695">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7694">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7693">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7692">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7691">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7690">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7689">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7688">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7687">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7686">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7685">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7684">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7683">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7682">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7681">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7680">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7679">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7678">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7677">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7676">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7675">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7674">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7673">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7672">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7671">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7670">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7669">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7668">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7667">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7666">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7665">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7664">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7663">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7662">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7661">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7660">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7659">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7658">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7657">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7656">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7655">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7654">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7653">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7652">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7651">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7650">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7649">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7648">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7647">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7646">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7645">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7644">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7643">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7642">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7641">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7640">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7639">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7638">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7637">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7636">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7635">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7634">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7633">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7632">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7631">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7630">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7629">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7628">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7627">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7626">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7625">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7624">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7623">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7622">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7621">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7620">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7619">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7618">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7617">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7616">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7615">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7614">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7613">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7612">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7611">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7610">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7609">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7608">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7607">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7606">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7605">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7604">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7603">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7602">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7601">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7600">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7599">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7598">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7597">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7596">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595">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7594">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7593">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7592">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591">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7590">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7589">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7588">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7587">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7586">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7585">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7584">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7583">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7582">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7581">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7580">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7579">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7578">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7577">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7576">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7575">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7574">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7573">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7572">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7571">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7570">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7569">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7568">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7567">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7566">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7565">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7564">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7563">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7562">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7561">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7560">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7559">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7558">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7557">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7556">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7555">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7554">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7553">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7552">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7551">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7550">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7549">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7548">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7547">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7546">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7545">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7544">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7543">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7542">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7541">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7540">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7539">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7538">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7537">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7536">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7535">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7534">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7533">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7532">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7531">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7530">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7529">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7528">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7527">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526">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7525">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7524">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7523">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7522">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7521">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7520">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7519">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7518">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517">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7516">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7515">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7514">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7513">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512">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7511">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7510">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7509">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7508">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7507">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7506">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7505">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7504">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7503">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7502">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501">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7500">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7499">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7498">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7497">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7496">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7495">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7494">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7493">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7492">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7491">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7490">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7489">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7488">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7487">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7486">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7485">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7484">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7483">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7482">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7481">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7480">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7479">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7478">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7477">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7476">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7475">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7474">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7473">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7472">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7471">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7470">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7469">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7468">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7467">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7466">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7465">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7464">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7463">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7462">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7461">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7460">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7459">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458">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7457">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7456">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7455">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7454">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7453">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7452">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7451">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7450">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7449">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7448">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7447">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7446">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7445">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7444">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7443">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7442">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7441">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7440">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7439">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7438">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7437">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7436">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7435">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7434">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7433">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7432">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7431">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7430">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7429">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7428">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7427">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7426">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7425">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7424">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7423">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7422">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7421">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7420">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7419">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7418">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417">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7416">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7415">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7414">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7413">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7412">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7411">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7410">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7409">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7408">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7407">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7406">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7405">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7404">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7403">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7402">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7401">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7400">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7399">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7398">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7397">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7396">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7395">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7394">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7393">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7392">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7391">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7390">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7389">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7388">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7387">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7386">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7385">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384">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7383">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7382">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7381">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7380">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7379">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7378">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7377">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7376">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7375">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7374">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7373">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7372">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17371">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17370">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17369">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17368">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17367">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17366">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17365">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17364">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17363">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17362">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17361">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17360">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17359">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17358">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17357">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17356">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17355">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17354">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17353">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17352">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17351">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17350">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17349">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17348">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17347">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17346">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17345">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17344">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17343">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17342">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17341">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17340">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17339">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17338">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17337">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17336">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17335">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17334">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17333">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17332">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17331">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17330">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17329">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17328">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17327">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17326">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17325">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17324">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17323">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17322">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17321">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17320">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17319">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17318">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17317">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17316">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17315">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17314">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17313">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17312">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17311">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17310">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17309">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17308">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17307">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17306">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17305">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17304">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17303">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17302">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17301">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17300">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17299">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17298">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17297">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17296">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17295">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17294">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17293">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17292">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17291">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17290">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17289">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17288">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17287">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17286">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17285">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17284">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17283">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17282">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17281">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17280">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17279">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17278">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17277">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17276">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17275">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17274">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17273">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17272">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17271">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17270">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17269">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17268">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17267">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17266">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17265">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17264">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17263">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62">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17261">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17260">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17259">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17258">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17257">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17256">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17255">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17254">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17253">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17252">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17251">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17250">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17249">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17248">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17247">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17246">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17245">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17244">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17243">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17242">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17241">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17240">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17239">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17238">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17237">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17236">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17235">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17234">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17233">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17232">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17231">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17230">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17229">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28">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17227">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17226">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17225">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17224">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17223">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22">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7221">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17220">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17219">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17218">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17217">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17216">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17215">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17214">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17213">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17212">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17211">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17210">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17209">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17208">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17207">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17206">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17205">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04">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7203">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17202">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201">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17200">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7199">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17198">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17197">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196">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17195">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17194">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17193">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17192">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17191">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17190">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189">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17188">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17187">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17186">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17185">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17184">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183">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7182">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17181">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180">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17179">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17178">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7177">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7176">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17175">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7174">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173">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17172">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17171">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17170">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17169">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17168">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17167">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17166">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17165">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17164">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17163">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17162">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17161">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17160">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17159">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17158">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17157">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17156">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17155">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17154">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17153">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17152">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17151">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7150">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17149">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17148">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17147">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146">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17145">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17144">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143">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17142">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7141">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17140">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17139">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7138">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17137">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17136">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17135">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17134">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17133">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17132">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17131">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17130">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17129">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17128">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17127">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17126">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17125">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17124">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17123">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17122">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7121">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17120">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17119">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17118">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17117">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17116">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115">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17114">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17113">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112">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17111">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17110">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7109">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17108">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17107">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106">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17105">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17104">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17103">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17102">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17101">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17100">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17099">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17098">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17097">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17096">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17095">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17094">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17093">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17092">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17091">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17090">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17089">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17088">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17087">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17086">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17085">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17084">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17083">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17082">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17081">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080">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17079">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17078">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17077">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17076">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17075">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17074">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17073">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17072">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17071">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70">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17069">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17068">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17067">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17066">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17065">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17064">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17063">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17062">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17061">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17060">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17059">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17058">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17057">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17056">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17055">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17054">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17053">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17052">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17051">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050">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17049">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17048">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17047">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17046">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17045">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17044">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17043">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17042">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17041">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17040">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17039">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17038">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17037">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17036">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17035">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17034">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17033">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17032">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17031">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17030">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17029">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17028">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17027">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17026">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17025">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17024">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7023">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17022">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17021">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17020">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17019">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17018">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17017">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17016">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17015">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17014">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17013">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17012">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11">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17010">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17009">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17008">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007">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7006">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17005">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17004">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17003">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17002">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17001">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17000">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6999">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6998">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6997">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16996">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6995">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16994">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6993">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16992">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6991">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16990">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16989">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16988">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6987">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6986">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6985">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16984">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6983">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6982">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16981">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6980">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6979">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16978">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16977">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16976">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16975">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16974">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16973">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16972">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16971">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16970">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16969">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16968">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16967">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16966">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16965">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16964">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16963">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16962">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16961">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16960">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16959">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16958">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16957">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16956">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16955">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16954">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16953">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16952">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16951">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16950">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16949">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16948">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16947">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16946">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16945">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6944">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16943">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16942">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6941">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16940">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16939">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16938">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16937">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6936">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16935">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16934">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16933">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6932">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16931">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16930">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16929">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6928">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16927">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16926">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16925">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16924">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16923">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6922">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16921">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16920">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16919">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16918">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16917">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16916">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16915">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16914">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16913">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16912">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16911">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16910">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16909">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16908">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16907">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16906">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16905">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16904">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16903">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16902">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16901">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16900">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16899">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16898">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16897">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6896">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16895">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16894">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16893">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16892">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16891">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6890">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6889">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16888">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16887">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16886">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16885">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16884">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83">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16882">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16881">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80">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16879">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16878">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16877">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16876">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16875">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16874">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16873">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16872">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16871">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16870">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69">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16868">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16867">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16866">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16865">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16864">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16863">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16862">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16861">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6860">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16859">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16858">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16857">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16856">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16855">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16854">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16853">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16852">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16851">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16850">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16849">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16848">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16847">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16846">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16845">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16844">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16843">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16842">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16841">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16840">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16839">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6838">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16837">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16836">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16835">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16834">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6833">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16832">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16831">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16830">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16829">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16828">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16827">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16826">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16825">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16824">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16823">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16822">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16821">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16820">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16819">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16818">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16817">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16816">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16815">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16814">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16813">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16812">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16811">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16810">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6809">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16808">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07">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16806">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16805">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16804">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16803">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16802">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16801">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16800">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16799">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16798">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16797">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16796">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16795">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16794">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16793">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16792">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16791">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16790">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16789">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16788">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6787">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16786">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16785">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16784">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16783">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16782">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16781">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16780">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16779">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16778">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16777">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16776">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16775">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16774">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16773">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16772">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16771">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16770">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16769">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16768">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16767">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16766">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16765">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16764">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16763">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16762">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16761">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16760">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16759">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16758">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16757">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16756">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16755">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16754">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16753">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16752">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16751">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16750">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16749">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16748">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16747">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16746">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16745">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16744">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16743">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16742">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16741">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16740">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16739">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16738">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16737">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16736">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16735">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16734">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16733">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16732">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16731">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16730">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16729">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16728">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6727">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16726">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16725">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16724">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16723">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16722">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16721">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6720">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16719">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16718">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16717">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16716">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16715">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16714">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16713">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16712">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16711">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16710">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16709">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16708">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16707">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16706">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6705">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16704">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16703">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6702">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16701">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16700">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16699">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6698">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16697">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16696">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16695">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16694">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16693">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16692">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16691">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16690">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16689">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16688">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16687">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16686">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16685">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16684">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16683">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16682">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16681">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16680">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16679">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16678">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16677">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16676">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675">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16674">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16673">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16672">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16671">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16670">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669">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16668">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16667">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16666">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16665">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16664">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16663">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16662">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16661">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16660">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16659">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16658">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16657">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16656">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6655">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16654">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6653">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16652">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16651">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650">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6649">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16648">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647">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16646">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6645">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16644">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16643">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642">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16641">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16640">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16639">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16638">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16637">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16636">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635">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16634">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16633">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16632">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16631">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16630">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629">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6628">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627">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16626">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6625">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6624">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16623">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16622">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6621">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16620">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16619">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16618">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16617">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16616">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16615">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16614">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16613">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16612">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16611">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16610">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16609">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16608">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16607">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16606">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16605">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16604">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16603">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16602">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16601">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16600">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16599">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16598">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16597">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16596">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16595">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16594">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16593">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16592">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16591">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16590">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16589">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16588">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16587">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16586">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16585">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16584">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16583">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6582">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16581">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16580">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6579">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16578">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16577">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16576">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16575">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6574">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16573">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16572">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16571">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6570">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16569">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16568">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16567">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6566">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16565">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16564">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16563">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16562">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16561">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6560">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16559">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16558">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16557">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16556">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16555">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16554">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16553">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16552">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16551">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16550">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16549">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16548">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16547">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16546">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16545">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16544">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16543">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16542">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16541">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6540">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16539">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16538">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6537">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16536">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16535">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34">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6533">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32">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6531">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6530">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6529">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6528">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6527">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6526">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6525">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6524">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6523">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22">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6521">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6520">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6519">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6518">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6517">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6516">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6515">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6514">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6513">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6512">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6511">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6510">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6509">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6508">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6507">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6506">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6505">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6504">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6503">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6502">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6501">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6500">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6499">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6498">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6497">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6496">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6495">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6494">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6493">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6492">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6491">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6490">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6489">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6488">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6487">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6486">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6485">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6484">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6483">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6482">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6481">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6480">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6479">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6478">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6477">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6476">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6475">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6474">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6473">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472">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6471">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6470">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6469">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6468">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6467">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6466">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6465">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6464">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6463">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6462">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6461">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16460">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16459">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16458">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16457">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6456">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16455">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16454">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16453">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16452">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16451">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16450">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16449">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16448">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16447">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16446">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16445">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16444">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16443">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16442">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16441">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16440">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16439">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16438">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16437">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16436">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16435">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16434">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16433">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16432">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16431">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16430">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16429">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16428">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16427">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16426">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16425">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16424">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16423">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16422">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16421">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16420">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16419">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16418">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16417">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16416">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16415">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16414">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16413">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16412">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16411">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16410">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16409">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16408">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16407">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16406">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16405">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6404">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16403">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16402">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16401">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16400">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16399">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16398">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16397">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16396">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16395">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16394">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16393">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16392">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16391">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16390">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16389">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16388">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16387">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16386">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16385">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16384">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16383">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16382">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6381">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16380">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16379">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16378">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6377">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16376">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16375">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16374">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16373">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16372">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16371">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16370">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16369">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16368">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16367">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16366">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16365">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16364">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16363">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16362">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16361">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16360">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16359">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58">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16357">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16356">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16355">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16354">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16353">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52">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16351">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16350">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16349">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16348">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16347">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16346">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16345">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16344">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16343">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16342">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16341">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16340">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16339">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6338">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16337">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6336">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16335">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16334">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33">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332">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16331">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30">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16329">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6328">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16327">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16326">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25">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16324">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16323">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16322">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16321">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16320">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16319">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18">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16317">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16316">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16315">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16314">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16313">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12">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311">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310">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16309">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308">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6307">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16306">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16305">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6304">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16303">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16302">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16301">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16300">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16299">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16298">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16297">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16296">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16295">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16294">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16293">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16292">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16291">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16290">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16289">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16288">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16287">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16286">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16285">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16284">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16283">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16282">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16281">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16280">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16279">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16278">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16277">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16276">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6275">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16274">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16273">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16272">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16271">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16270">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16269">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6268">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16267">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16266">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16265">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16264">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16263">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16262">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16261">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16260">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16259">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16258">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16257">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16256">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16255">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16254">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16253">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16252">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16251">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16250">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16249">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16248">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16247">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16246">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16245">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16244">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16243">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16242">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16241">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16240">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16239">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16238">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16237">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6236">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16235">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16234">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16233">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16232">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16231">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16230">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16229">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16228">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16227">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16226">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16225">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16224">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16223">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16222">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16221">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16220">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16219">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16218">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16217">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16216">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16215">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16214">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16213">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16212">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16211">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16210">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16209">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16208">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16207">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16206">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16205">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16204">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16203">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16202">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16201">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16200">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16199">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16198">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16197">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16196">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16195">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16194">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16193">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16192">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16191">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16190">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16189">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16188">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16187">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16186">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16185">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16184">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16183">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16182">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16181">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16180">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16179">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16178">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16177">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16176">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16175">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16174">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16173">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16172">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16171">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16170">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16169">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16168">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16167">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16166">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16165">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16164">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16163">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16162">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16161">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16160">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16159">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16158">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16157">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16156">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16155">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16154">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16153">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16152">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16151">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16150">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16149">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16148">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16147">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16146">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16145">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16144">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16143">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16142">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16141">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16140">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16139">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16138">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16137">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6136">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16135">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6134">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16133">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16132">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16131">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16130">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16129">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16128">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16127">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16126">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16125">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16124">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16123">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16122">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16121">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16120">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16119">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16118">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16117">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16116">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16115">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16114">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16113">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16112">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16111">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16110">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16109">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16108">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16107">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16106">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16105">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16104">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16103">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16102">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16101">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16100">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16099">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16098">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16097">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16096">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16095">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16094">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16093">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16092">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16091">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16090">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16089">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16088">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16087">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16086">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16085">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16084">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16083">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16082">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16081">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16080">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16079">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16078">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16077">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16076">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16075">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16074">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16073">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16072">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16071">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16070">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16069">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16068">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16067">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16066">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16065">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16064">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16063">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16062">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16061">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16060">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16059">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16058">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6057">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16056">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16055">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16054">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16053">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16052">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16051">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16050">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16049">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16048">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16047">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16046">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16045">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16044">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16043">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16042">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16041">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16040">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16039">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16038">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16037">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16036">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16035">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16034">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16033">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6032">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16031">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16030">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16029">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16028">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16027">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16026">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16025">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16024">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16023">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16022">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16021">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16020">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16019">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16018">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16017">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16016">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16015">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16014">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16013">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16012">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16011">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16010">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16009">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16008">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6007">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16006">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16005">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16004">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16003">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16002">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16001">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16000">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5999">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15998">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15997">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15996">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15995">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15994">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5993">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15992">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15991">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15990">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15989">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15988">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15987">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15986">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15985">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15984">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15983">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15982">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15981">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15980">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15979">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15978">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15977">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15976">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15975">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15974">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15973">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15972">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15971">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15970">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5969">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15968">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15967">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15966">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15965">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15964">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15963">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15962">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15961">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15960">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15959">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15958">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15957">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15956">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15955">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15954">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15953">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15952">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15951">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15950">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15949">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15948">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15947">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15946">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15945">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15944">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15943">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15942">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15941">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15940">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15939">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5938">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15937">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15936">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15935">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15934">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15933">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15932">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15931">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15930">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15929">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15928">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15927">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15926">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15925">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5924">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15923">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15922">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5921">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15920">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5919">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15918">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15917">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15916">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15915">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15914">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15913">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15912">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15911">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15910">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15909">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15908">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15907">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15906">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15905">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04">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15903">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02">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901">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15900">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99">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5898">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5897">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15896">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5895">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894">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93">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5892">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15891">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15890">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15889">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15888">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87">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15886">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15885">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5884">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15883">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15882">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5881">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80">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5879">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5878">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15877">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5876">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75">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5874">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5873">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72">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71">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870">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15869">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15868">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15867">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5866">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15865">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15864">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5863">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62">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5861">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5860">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859">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58">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5857">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856">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55">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854">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15853">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52">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15851">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15850">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49">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5848">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15847">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15846">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15845">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44">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15843">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5842">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15841">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5840">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5839">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5838">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837">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836">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15835">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834">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5833">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5832">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5831">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5830">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5829">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5828">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827">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5826">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5825">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824">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23">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5822">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5821">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5820">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19">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5818">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5817">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16">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15">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814">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13">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12">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5811">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10">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809">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5808">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5807">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5806">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5805">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04">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803">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02">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801">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5800">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5799">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5798">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97">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96">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5795">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5794">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93">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5792">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5791">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90">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5789">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88">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787">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5786">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85">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5784">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5783">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782">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5781">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5780">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5779">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78">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5777">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5776">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75">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5774">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5773">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5772">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71">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5770">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5769">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5768">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67">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766">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5765">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5764">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63">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5762">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5761">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5760">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5759">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758">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5757">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5756">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55">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5754">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5753">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5752">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751">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5750">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5749">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48">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5747">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5746">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5745">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5744">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5743">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15742">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741">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740">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15739">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38">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15737">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736">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5735">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34">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33">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15732">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15731">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5730">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15729">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728">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27">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26">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725">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24">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5723">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15722">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15721">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20">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19">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18">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717">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15716">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5715">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15714">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15713">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15712">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15711">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5710">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15709">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08">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5707">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06">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15705">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15704">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703">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15702">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15701">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15700">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15699">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15698">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97">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15696">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695">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694">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693">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15692">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15691">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690">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15689">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5688">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15687">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686">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685">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15684">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683">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15682">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5681">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15680">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15679">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678">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5677">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15676">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5675">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74">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673">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5672">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5671">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5670">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15669">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5668">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667">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666">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15665">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664">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5663">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15662">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5661">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15660">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15659">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5658">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15657">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656">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5655">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54">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653">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5652">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5651">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50">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649">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48">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647">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646">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5645">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644">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15643">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15642">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15641">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15640">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5639">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38">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5637">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636">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15635">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634">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5633">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632">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631">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630">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15629">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5628">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627">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26">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625">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5624">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5623">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15622">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15621">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5620">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15619">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618">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617">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15616">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15615">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5614">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613">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5612">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11">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15610">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609">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15608">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15607">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5606">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15605">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5604">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603">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602">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601">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600">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15599">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15598">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15597">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596">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15595">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15594">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15593">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5592">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15591">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590">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589">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588">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587">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15586">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5585">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584">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583">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15582">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15581">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15580">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15579">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15578">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577">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576">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575">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5574">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573">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15572">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5571">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570">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5569">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15568">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15567">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5566">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5565">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5564">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5563">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15562">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561">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15560">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5559">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15558">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5557">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556">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5555">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15554">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15553">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552">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15551">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550">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15549">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5548">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5547">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546">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15545">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544">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15543">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5542">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15541">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5540">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539">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15538">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15537">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15536">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15535">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15534">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533">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5532">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15531">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5530">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5529">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528">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15527">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5526">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5525">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524">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5523">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5522">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521">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5520">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519">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5518">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15517">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5516">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5515">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15514">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5513">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5512">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5511">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5510">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5509">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15508">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5507">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5506">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15505">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15504">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03">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15502">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01">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500">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15499">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98">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5497">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496">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5495">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5494">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93">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92">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91">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5490">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15489">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15488">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15487">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15486">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85">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15484">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15483">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5482">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15481">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15480">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5479">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78">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477">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5476">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15475">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474">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73">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472">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471">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70">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69">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68">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15467">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15466">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15465">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5464">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15463">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15462">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461">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60">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459">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5458">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457">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56">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455">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454">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53">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452">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451">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50">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15449">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15448">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47">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5446">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15445">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15444">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15443">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42">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15441">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440">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5439">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5438">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437">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436">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35">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434">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5433">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432">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431">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15430">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429">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5428">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5427">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26">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425">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15424">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5423">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422">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21">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20">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19">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5418">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5417">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16">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15415">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15414">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13">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12">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411">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10">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09">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08">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07">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06">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15405">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15404">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5403">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15402">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01">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400">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99">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398">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15397">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5396">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15395">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94">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93">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5392">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391">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90">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89">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388">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5387">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86">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15385">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84">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383">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382">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81">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15380">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15379">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378">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377">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15376">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375">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74">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15373">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15372">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71">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70">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69">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5368">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367">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66">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365">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364">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15363">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62">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361">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15360">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15359">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58">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5357">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15356">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355">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5354">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353">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15352">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351">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50">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15349">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48">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5347">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346">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5345">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5344">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43">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5342">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41">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340">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339">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5338">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15337">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336">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335">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15334">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33">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15332">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331">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5330">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29">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28">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15327">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326">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5325">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15324">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323">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22">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21">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20">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19">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5318">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15317">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15316">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15">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14">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13">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312">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5311">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310">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15309">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15308">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15307">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06">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5305">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04">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03">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5302">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01">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00">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299">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298">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297">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15296">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295">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15294">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15293">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292">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91">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90">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89">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288">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287">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5286">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285">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84">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15283">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282">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15281">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280">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279">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15278">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77">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15276">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5275">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274">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15273">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72">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5271">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5270">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5269">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68">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67">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5266">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5265">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5264">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263">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15262">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5261">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60">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59">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15258">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57">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5256">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255">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15254">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253">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15252">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15251">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5250">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15249">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248">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47">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46">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245">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244">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5243">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42">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241">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40">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39">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238">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5237">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236">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5235">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15234">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15233">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15232">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5231">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30">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5229">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28">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15227">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226">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5225">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224">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223">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222">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15221">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20">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19">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18">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217">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5216">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5215">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15214">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15213">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212">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11">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10">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209">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208">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15207">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15206">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205">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204">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03">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202">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15201">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200">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15199">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15198">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5197">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196">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195">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194">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193">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192">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191">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15190">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15189">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15188">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187">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15186">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185">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15184">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5183">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15182">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181">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180">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179">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178">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15177">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176">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175">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174">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15173">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15172">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15171">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15170">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15169">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168">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167">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166">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165">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164">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15163">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5162">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161">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160">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15159">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158">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157">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156">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5155">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5154">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153">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152">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151">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15150">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5149">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15148">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5147">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146">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145">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15144">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15143">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142">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141">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140">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15139">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138">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5137">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136">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15135">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134">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15133">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132">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131">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130">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129">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15128">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15127">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15126">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15125">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15124">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123">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5122">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15121">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5120">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5119">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118">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117">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5116">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115">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114">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5113">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5112">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111">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110">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109">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5108">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15107">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5106">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5105">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15104">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5103">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102">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5101">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100">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5099">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15098">
      <pivotArea type="all" dataOnly="0" outline="0" fieldPosition="0"/>
    </format>
    <format dxfId="1509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096">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5095">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5094">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5093">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5092">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5091">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5090">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5089">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5088">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5087">
      <pivotArea dataOnly="0" labelOnly="1" fieldPosition="0">
        <references count="1">
          <reference field="0" count="10">
            <x v="501"/>
            <x v="502"/>
            <x v="503"/>
            <x v="504"/>
            <x v="505"/>
            <x v="506"/>
            <x v="507"/>
            <x v="508"/>
            <x v="509"/>
            <x v="510"/>
          </reference>
        </references>
      </pivotArea>
    </format>
    <format dxfId="15086">
      <pivotArea dataOnly="0" labelOnly="1" grandRow="1" outline="0" fieldPosition="0"/>
    </format>
    <format dxfId="15085">
      <pivotArea dataOnly="0" labelOnly="1" fieldPosition="0">
        <references count="2">
          <reference field="0" count="1" selected="0">
            <x v="0"/>
          </reference>
          <reference field="4" count="1">
            <x v="119"/>
          </reference>
        </references>
      </pivotArea>
    </format>
    <format dxfId="15084">
      <pivotArea dataOnly="0" labelOnly="1" fieldPosition="0">
        <references count="2">
          <reference field="0" count="1" selected="0">
            <x v="1"/>
          </reference>
          <reference field="4" count="1">
            <x v="120"/>
          </reference>
        </references>
      </pivotArea>
    </format>
    <format dxfId="15083">
      <pivotArea dataOnly="0" labelOnly="1" fieldPosition="0">
        <references count="2">
          <reference field="0" count="1" selected="0">
            <x v="2"/>
          </reference>
          <reference field="4" count="1">
            <x v="121"/>
          </reference>
        </references>
      </pivotArea>
    </format>
    <format dxfId="15082">
      <pivotArea dataOnly="0" labelOnly="1" fieldPosition="0">
        <references count="2">
          <reference field="0" count="1" selected="0">
            <x v="3"/>
          </reference>
          <reference field="4" count="1">
            <x v="125"/>
          </reference>
        </references>
      </pivotArea>
    </format>
    <format dxfId="15081">
      <pivotArea dataOnly="0" labelOnly="1" fieldPosition="0">
        <references count="2">
          <reference field="0" count="1" selected="0">
            <x v="4"/>
          </reference>
          <reference field="4" count="1">
            <x v="129"/>
          </reference>
        </references>
      </pivotArea>
    </format>
    <format dxfId="15080">
      <pivotArea dataOnly="0" labelOnly="1" fieldPosition="0">
        <references count="2">
          <reference field="0" count="1" selected="0">
            <x v="6"/>
          </reference>
          <reference field="4" count="1">
            <x v="132"/>
          </reference>
        </references>
      </pivotArea>
    </format>
    <format dxfId="15079">
      <pivotArea dataOnly="0" labelOnly="1" fieldPosition="0">
        <references count="2">
          <reference field="0" count="1" selected="0">
            <x v="7"/>
          </reference>
          <reference field="4" count="1">
            <x v="139"/>
          </reference>
        </references>
      </pivotArea>
    </format>
    <format dxfId="15078">
      <pivotArea dataOnly="0" labelOnly="1" fieldPosition="0">
        <references count="2">
          <reference field="0" count="1" selected="0">
            <x v="8"/>
          </reference>
          <reference field="4" count="1">
            <x v="145"/>
          </reference>
        </references>
      </pivotArea>
    </format>
    <format dxfId="15077">
      <pivotArea dataOnly="0" labelOnly="1" fieldPosition="0">
        <references count="2">
          <reference field="0" count="1" selected="0">
            <x v="9"/>
          </reference>
          <reference field="4" count="1">
            <x v="151"/>
          </reference>
        </references>
      </pivotArea>
    </format>
    <format dxfId="15076">
      <pivotArea dataOnly="0" labelOnly="1" fieldPosition="0">
        <references count="2">
          <reference field="0" count="1" selected="0">
            <x v="10"/>
          </reference>
          <reference field="4" count="1">
            <x v="158"/>
          </reference>
        </references>
      </pivotArea>
    </format>
    <format dxfId="15075">
      <pivotArea dataOnly="0" labelOnly="1" fieldPosition="0">
        <references count="2">
          <reference field="0" count="1" selected="0">
            <x v="11"/>
          </reference>
          <reference field="4" count="1">
            <x v="164"/>
          </reference>
        </references>
      </pivotArea>
    </format>
    <format dxfId="15074">
      <pivotArea dataOnly="0" labelOnly="1" fieldPosition="0">
        <references count="2">
          <reference field="0" count="1" selected="0">
            <x v="12"/>
          </reference>
          <reference field="4" count="1">
            <x v="166"/>
          </reference>
        </references>
      </pivotArea>
    </format>
    <format dxfId="15073">
      <pivotArea dataOnly="0" labelOnly="1" fieldPosition="0">
        <references count="2">
          <reference field="0" count="1" selected="0">
            <x v="13"/>
          </reference>
          <reference field="4" count="1">
            <x v="167"/>
          </reference>
        </references>
      </pivotArea>
    </format>
    <format dxfId="15072">
      <pivotArea dataOnly="0" labelOnly="1" fieldPosition="0">
        <references count="2">
          <reference field="0" count="1" selected="0">
            <x v="16"/>
          </reference>
          <reference field="4" count="1">
            <x v="177"/>
          </reference>
        </references>
      </pivotArea>
    </format>
    <format dxfId="15071">
      <pivotArea dataOnly="0" labelOnly="1" fieldPosition="0">
        <references count="2">
          <reference field="0" count="1" selected="0">
            <x v="17"/>
          </reference>
          <reference field="4" count="1">
            <x v="0"/>
          </reference>
        </references>
      </pivotArea>
    </format>
    <format dxfId="15070">
      <pivotArea dataOnly="0" labelOnly="1" fieldPosition="0">
        <references count="2">
          <reference field="0" count="1" selected="0">
            <x v="18"/>
          </reference>
          <reference field="4" count="1">
            <x v="1"/>
          </reference>
        </references>
      </pivotArea>
    </format>
    <format dxfId="15069">
      <pivotArea dataOnly="0" labelOnly="1" fieldPosition="0">
        <references count="2">
          <reference field="0" count="1" selected="0">
            <x v="19"/>
          </reference>
          <reference field="4" count="1">
            <x v="2"/>
          </reference>
        </references>
      </pivotArea>
    </format>
    <format dxfId="15068">
      <pivotArea dataOnly="0" labelOnly="1" fieldPosition="0">
        <references count="2">
          <reference field="0" count="1" selected="0">
            <x v="20"/>
          </reference>
          <reference field="4" count="1">
            <x v="3"/>
          </reference>
        </references>
      </pivotArea>
    </format>
    <format dxfId="15067">
      <pivotArea dataOnly="0" labelOnly="1" fieldPosition="0">
        <references count="2">
          <reference field="0" count="1" selected="0">
            <x v="21"/>
          </reference>
          <reference field="4" count="1">
            <x v="4"/>
          </reference>
        </references>
      </pivotArea>
    </format>
    <format dxfId="15066">
      <pivotArea dataOnly="0" labelOnly="1" fieldPosition="0">
        <references count="2">
          <reference field="0" count="1" selected="0">
            <x v="22"/>
          </reference>
          <reference field="4" count="1">
            <x v="123"/>
          </reference>
        </references>
      </pivotArea>
    </format>
    <format dxfId="15065">
      <pivotArea dataOnly="0" labelOnly="1" fieldPosition="0">
        <references count="2">
          <reference field="0" count="1" selected="0">
            <x v="23"/>
          </reference>
          <reference field="4" count="1">
            <x v="163"/>
          </reference>
        </references>
      </pivotArea>
    </format>
    <format dxfId="15064">
      <pivotArea dataOnly="0" labelOnly="1" fieldPosition="0">
        <references count="2">
          <reference field="0" count="1" selected="0">
            <x v="25"/>
          </reference>
          <reference field="4" count="1">
            <x v="177"/>
          </reference>
        </references>
      </pivotArea>
    </format>
    <format dxfId="15063">
      <pivotArea dataOnly="0" labelOnly="1" fieldPosition="0">
        <references count="2">
          <reference field="0" count="1" selected="0">
            <x v="26"/>
          </reference>
          <reference field="4" count="1">
            <x v="5"/>
          </reference>
        </references>
      </pivotArea>
    </format>
    <format dxfId="15062">
      <pivotArea dataOnly="0" labelOnly="1" fieldPosition="0">
        <references count="2">
          <reference field="0" count="1" selected="0">
            <x v="27"/>
          </reference>
          <reference field="4" count="1">
            <x v="83"/>
          </reference>
        </references>
      </pivotArea>
    </format>
    <format dxfId="15061">
      <pivotArea dataOnly="0" labelOnly="1" fieldPosition="0">
        <references count="2">
          <reference field="0" count="1" selected="0">
            <x v="28"/>
          </reference>
          <reference field="4" count="1">
            <x v="13"/>
          </reference>
        </references>
      </pivotArea>
    </format>
    <format dxfId="15060">
      <pivotArea dataOnly="0" labelOnly="1" fieldPosition="0">
        <references count="2">
          <reference field="0" count="1" selected="0">
            <x v="29"/>
          </reference>
          <reference field="4" count="1">
            <x v="21"/>
          </reference>
        </references>
      </pivotArea>
    </format>
    <format dxfId="15059">
      <pivotArea dataOnly="0" labelOnly="1" fieldPosition="0">
        <references count="2">
          <reference field="0" count="1" selected="0">
            <x v="30"/>
          </reference>
          <reference field="4" count="1">
            <x v="97"/>
          </reference>
        </references>
      </pivotArea>
    </format>
    <format dxfId="15058">
      <pivotArea dataOnly="0" labelOnly="1" fieldPosition="0">
        <references count="2">
          <reference field="0" count="1" selected="0">
            <x v="31"/>
          </reference>
          <reference field="4" count="1">
            <x v="61"/>
          </reference>
        </references>
      </pivotArea>
    </format>
    <format dxfId="15057">
      <pivotArea dataOnly="0" labelOnly="1" fieldPosition="0">
        <references count="2">
          <reference field="0" count="1" selected="0">
            <x v="32"/>
          </reference>
          <reference field="4" count="1">
            <x v="7"/>
          </reference>
        </references>
      </pivotArea>
    </format>
    <format dxfId="15056">
      <pivotArea dataOnly="0" labelOnly="1" fieldPosition="0">
        <references count="2">
          <reference field="0" count="1" selected="0">
            <x v="33"/>
          </reference>
          <reference field="4" count="1">
            <x v="11"/>
          </reference>
        </references>
      </pivotArea>
    </format>
    <format dxfId="15055">
      <pivotArea dataOnly="0" labelOnly="1" fieldPosition="0">
        <references count="2">
          <reference field="0" count="1" selected="0">
            <x v="34"/>
          </reference>
          <reference field="4" count="1">
            <x v="14"/>
          </reference>
        </references>
      </pivotArea>
    </format>
    <format dxfId="15054">
      <pivotArea dataOnly="0" labelOnly="1" fieldPosition="0">
        <references count="2">
          <reference field="0" count="1" selected="0">
            <x v="35"/>
          </reference>
          <reference field="4" count="1">
            <x v="21"/>
          </reference>
        </references>
      </pivotArea>
    </format>
    <format dxfId="15053">
      <pivotArea dataOnly="0" labelOnly="1" fieldPosition="0">
        <references count="2">
          <reference field="0" count="1" selected="0">
            <x v="36"/>
          </reference>
          <reference field="4" count="1">
            <x v="27"/>
          </reference>
        </references>
      </pivotArea>
    </format>
    <format dxfId="15052">
      <pivotArea dataOnly="0" labelOnly="1" fieldPosition="0">
        <references count="2">
          <reference field="0" count="1" selected="0">
            <x v="37"/>
          </reference>
          <reference field="4" count="1">
            <x v="39"/>
          </reference>
        </references>
      </pivotArea>
    </format>
    <format dxfId="15051">
      <pivotArea dataOnly="0" labelOnly="1" fieldPosition="0">
        <references count="2">
          <reference field="0" count="1" selected="0">
            <x v="38"/>
          </reference>
          <reference field="4" count="1">
            <x v="45"/>
          </reference>
        </references>
      </pivotArea>
    </format>
    <format dxfId="15050">
      <pivotArea dataOnly="0" labelOnly="1" fieldPosition="0">
        <references count="2">
          <reference field="0" count="1" selected="0">
            <x v="39"/>
          </reference>
          <reference field="4" count="1">
            <x v="66"/>
          </reference>
        </references>
      </pivotArea>
    </format>
    <format dxfId="15049">
      <pivotArea dataOnly="0" labelOnly="1" fieldPosition="0">
        <references count="2">
          <reference field="0" count="1" selected="0">
            <x v="40"/>
          </reference>
          <reference field="4" count="1">
            <x v="100"/>
          </reference>
        </references>
      </pivotArea>
    </format>
    <format dxfId="15048">
      <pivotArea dataOnly="0" labelOnly="1" fieldPosition="0">
        <references count="2">
          <reference field="0" count="1" selected="0">
            <x v="41"/>
          </reference>
          <reference field="4" count="1">
            <x v="162"/>
          </reference>
        </references>
      </pivotArea>
    </format>
    <format dxfId="15047">
      <pivotArea dataOnly="0" labelOnly="1" fieldPosition="0">
        <references count="2">
          <reference field="0" count="1" selected="0">
            <x v="42"/>
          </reference>
          <reference field="4" count="1">
            <x v="8"/>
          </reference>
        </references>
      </pivotArea>
    </format>
    <format dxfId="15046">
      <pivotArea dataOnly="0" labelOnly="1" fieldPosition="0">
        <references count="2">
          <reference field="0" count="1" selected="0">
            <x v="43"/>
          </reference>
          <reference field="4" count="1">
            <x v="10"/>
          </reference>
        </references>
      </pivotArea>
    </format>
    <format dxfId="15045">
      <pivotArea dataOnly="0" labelOnly="1" fieldPosition="0">
        <references count="2">
          <reference field="0" count="1" selected="0">
            <x v="44"/>
          </reference>
          <reference field="4" count="1">
            <x v="12"/>
          </reference>
        </references>
      </pivotArea>
    </format>
    <format dxfId="15044">
      <pivotArea dataOnly="0" labelOnly="1" fieldPosition="0">
        <references count="2">
          <reference field="0" count="1" selected="0">
            <x v="45"/>
          </reference>
          <reference field="4" count="1">
            <x v="16"/>
          </reference>
        </references>
      </pivotArea>
    </format>
    <format dxfId="15043">
      <pivotArea dataOnly="0" labelOnly="1" fieldPosition="0">
        <references count="2">
          <reference field="0" count="1" selected="0">
            <x v="46"/>
          </reference>
          <reference field="4" count="1">
            <x v="17"/>
          </reference>
        </references>
      </pivotArea>
    </format>
    <format dxfId="15042">
      <pivotArea dataOnly="0" labelOnly="1" fieldPosition="0">
        <references count="2">
          <reference field="0" count="1" selected="0">
            <x v="47"/>
          </reference>
          <reference field="4" count="1">
            <x v="19"/>
          </reference>
        </references>
      </pivotArea>
    </format>
    <format dxfId="15041">
      <pivotArea dataOnly="0" labelOnly="1" fieldPosition="0">
        <references count="2">
          <reference field="0" count="1" selected="0">
            <x v="48"/>
          </reference>
          <reference field="4" count="1">
            <x v="20"/>
          </reference>
        </references>
      </pivotArea>
    </format>
    <format dxfId="15040">
      <pivotArea dataOnly="0" labelOnly="1" fieldPosition="0">
        <references count="2">
          <reference field="0" count="1" selected="0">
            <x v="49"/>
          </reference>
          <reference field="4" count="1">
            <x v="21"/>
          </reference>
        </references>
      </pivotArea>
    </format>
    <format dxfId="15039">
      <pivotArea dataOnly="0" labelOnly="1" fieldPosition="0">
        <references count="2">
          <reference field="0" count="1" selected="0">
            <x v="52"/>
          </reference>
          <reference field="4" count="1">
            <x v="23"/>
          </reference>
        </references>
      </pivotArea>
    </format>
    <format dxfId="15038">
      <pivotArea dataOnly="0" labelOnly="1" fieldPosition="0">
        <references count="2">
          <reference field="0" count="1" selected="0">
            <x v="53"/>
          </reference>
          <reference field="4" count="1">
            <x v="28"/>
          </reference>
        </references>
      </pivotArea>
    </format>
    <format dxfId="15037">
      <pivotArea dataOnly="0" labelOnly="1" fieldPosition="0">
        <references count="2">
          <reference field="0" count="1" selected="0">
            <x v="54"/>
          </reference>
          <reference field="4" count="1">
            <x v="29"/>
          </reference>
        </references>
      </pivotArea>
    </format>
    <format dxfId="15036">
      <pivotArea dataOnly="0" labelOnly="1" fieldPosition="0">
        <references count="2">
          <reference field="0" count="1" selected="0">
            <x v="55"/>
          </reference>
          <reference field="4" count="1">
            <x v="33"/>
          </reference>
        </references>
      </pivotArea>
    </format>
    <format dxfId="15035">
      <pivotArea dataOnly="0" labelOnly="1" fieldPosition="0">
        <references count="2">
          <reference field="0" count="1" selected="0">
            <x v="56"/>
          </reference>
          <reference field="4" count="1">
            <x v="34"/>
          </reference>
        </references>
      </pivotArea>
    </format>
    <format dxfId="15034">
      <pivotArea dataOnly="0" labelOnly="1" fieldPosition="0">
        <references count="2">
          <reference field="0" count="1" selected="0">
            <x v="57"/>
          </reference>
          <reference field="4" count="1">
            <x v="36"/>
          </reference>
        </references>
      </pivotArea>
    </format>
    <format dxfId="15033">
      <pivotArea dataOnly="0" labelOnly="1" fieldPosition="0">
        <references count="2">
          <reference field="0" count="1" selected="0">
            <x v="58"/>
          </reference>
          <reference field="4" count="1">
            <x v="40"/>
          </reference>
        </references>
      </pivotArea>
    </format>
    <format dxfId="15032">
      <pivotArea dataOnly="0" labelOnly="1" fieldPosition="0">
        <references count="2">
          <reference field="0" count="1" selected="0">
            <x v="59"/>
          </reference>
          <reference field="4" count="1">
            <x v="42"/>
          </reference>
        </references>
      </pivotArea>
    </format>
    <format dxfId="15031">
      <pivotArea dataOnly="0" labelOnly="1" fieldPosition="0">
        <references count="2">
          <reference field="0" count="1" selected="0">
            <x v="60"/>
          </reference>
          <reference field="4" count="1">
            <x v="49"/>
          </reference>
        </references>
      </pivotArea>
    </format>
    <format dxfId="15030">
      <pivotArea dataOnly="0" labelOnly="1" fieldPosition="0">
        <references count="2">
          <reference field="0" count="1" selected="0">
            <x v="61"/>
          </reference>
          <reference field="4" count="1">
            <x v="50"/>
          </reference>
        </references>
      </pivotArea>
    </format>
    <format dxfId="15029">
      <pivotArea dataOnly="0" labelOnly="1" fieldPosition="0">
        <references count="2">
          <reference field="0" count="1" selected="0">
            <x v="62"/>
          </reference>
          <reference field="4" count="1">
            <x v="51"/>
          </reference>
        </references>
      </pivotArea>
    </format>
    <format dxfId="15028">
      <pivotArea dataOnly="0" labelOnly="1" fieldPosition="0">
        <references count="2">
          <reference field="0" count="1" selected="0">
            <x v="63"/>
          </reference>
          <reference field="4" count="1">
            <x v="54"/>
          </reference>
        </references>
      </pivotArea>
    </format>
    <format dxfId="15027">
      <pivotArea dataOnly="0" labelOnly="1" fieldPosition="0">
        <references count="2">
          <reference field="0" count="1" selected="0">
            <x v="64"/>
          </reference>
          <reference field="4" count="1">
            <x v="65"/>
          </reference>
        </references>
      </pivotArea>
    </format>
    <format dxfId="15026">
      <pivotArea dataOnly="0" labelOnly="1" fieldPosition="0">
        <references count="2">
          <reference field="0" count="1" selected="0">
            <x v="65"/>
          </reference>
          <reference field="4" count="1">
            <x v="67"/>
          </reference>
        </references>
      </pivotArea>
    </format>
    <format dxfId="15025">
      <pivotArea dataOnly="0" labelOnly="1" fieldPosition="0">
        <references count="2">
          <reference field="0" count="1" selected="0">
            <x v="66"/>
          </reference>
          <reference field="4" count="1">
            <x v="68"/>
          </reference>
        </references>
      </pivotArea>
    </format>
    <format dxfId="15024">
      <pivotArea dataOnly="0" labelOnly="1" fieldPosition="0">
        <references count="2">
          <reference field="0" count="1" selected="0">
            <x v="67"/>
          </reference>
          <reference field="4" count="1">
            <x v="69"/>
          </reference>
        </references>
      </pivotArea>
    </format>
    <format dxfId="15023">
      <pivotArea dataOnly="0" labelOnly="1" fieldPosition="0">
        <references count="2">
          <reference field="0" count="1" selected="0">
            <x v="68"/>
          </reference>
          <reference field="4" count="1">
            <x v="76"/>
          </reference>
        </references>
      </pivotArea>
    </format>
    <format dxfId="15022">
      <pivotArea dataOnly="0" labelOnly="1" fieldPosition="0">
        <references count="2">
          <reference field="0" count="1" selected="0">
            <x v="69"/>
          </reference>
          <reference field="4" count="1">
            <x v="79"/>
          </reference>
        </references>
      </pivotArea>
    </format>
    <format dxfId="15021">
      <pivotArea dataOnly="0" labelOnly="1" fieldPosition="0">
        <references count="2">
          <reference field="0" count="1" selected="0">
            <x v="70"/>
          </reference>
          <reference field="4" count="1">
            <x v="82"/>
          </reference>
        </references>
      </pivotArea>
    </format>
    <format dxfId="15020">
      <pivotArea dataOnly="0" labelOnly="1" fieldPosition="0">
        <references count="2">
          <reference field="0" count="1" selected="0">
            <x v="71"/>
          </reference>
          <reference field="4" count="1">
            <x v="97"/>
          </reference>
        </references>
      </pivotArea>
    </format>
    <format dxfId="15019">
      <pivotArea dataOnly="0" labelOnly="1" fieldPosition="0">
        <references count="2">
          <reference field="0" count="1" selected="0">
            <x v="72"/>
          </reference>
          <reference field="4" count="1">
            <x v="98"/>
          </reference>
        </references>
      </pivotArea>
    </format>
    <format dxfId="15018">
      <pivotArea dataOnly="0" labelOnly="1" fieldPosition="0">
        <references count="2">
          <reference field="0" count="1" selected="0">
            <x v="73"/>
          </reference>
          <reference field="4" count="1">
            <x v="99"/>
          </reference>
        </references>
      </pivotArea>
    </format>
    <format dxfId="15017">
      <pivotArea dataOnly="0" labelOnly="1" fieldPosition="0">
        <references count="2">
          <reference field="0" count="1" selected="0">
            <x v="75"/>
          </reference>
          <reference field="4" count="1">
            <x v="101"/>
          </reference>
        </references>
      </pivotArea>
    </format>
    <format dxfId="15016">
      <pivotArea dataOnly="0" labelOnly="1" fieldPosition="0">
        <references count="2">
          <reference field="0" count="1" selected="0">
            <x v="76"/>
          </reference>
          <reference field="4" count="1">
            <x v="103"/>
          </reference>
        </references>
      </pivotArea>
    </format>
    <format dxfId="15015">
      <pivotArea dataOnly="0" labelOnly="1" fieldPosition="0">
        <references count="2">
          <reference field="0" count="1" selected="0">
            <x v="77"/>
          </reference>
          <reference field="4" count="1">
            <x v="106"/>
          </reference>
        </references>
      </pivotArea>
    </format>
    <format dxfId="15014">
      <pivotArea dataOnly="0" labelOnly="1" fieldPosition="0">
        <references count="2">
          <reference field="0" count="1" selected="0">
            <x v="78"/>
          </reference>
          <reference field="4" count="1">
            <x v="108"/>
          </reference>
        </references>
      </pivotArea>
    </format>
    <format dxfId="15013">
      <pivotArea dataOnly="0" labelOnly="1" fieldPosition="0">
        <references count="2">
          <reference field="0" count="1" selected="0">
            <x v="79"/>
          </reference>
          <reference field="4" count="1">
            <x v="110"/>
          </reference>
        </references>
      </pivotArea>
    </format>
    <format dxfId="15012">
      <pivotArea dataOnly="0" labelOnly="1" fieldPosition="0">
        <references count="2">
          <reference field="0" count="1" selected="0">
            <x v="80"/>
          </reference>
          <reference field="4" count="1">
            <x v="111"/>
          </reference>
        </references>
      </pivotArea>
    </format>
    <format dxfId="15011">
      <pivotArea dataOnly="0" labelOnly="1" fieldPosition="0">
        <references count="2">
          <reference field="0" count="1" selected="0">
            <x v="81"/>
          </reference>
          <reference field="4" count="1">
            <x v="113"/>
          </reference>
        </references>
      </pivotArea>
    </format>
    <format dxfId="15010">
      <pivotArea dataOnly="0" labelOnly="1" fieldPosition="0">
        <references count="2">
          <reference field="0" count="1" selected="0">
            <x v="82"/>
          </reference>
          <reference field="4" count="1">
            <x v="114"/>
          </reference>
        </references>
      </pivotArea>
    </format>
    <format dxfId="15009">
      <pivotArea dataOnly="0" labelOnly="1" fieldPosition="0">
        <references count="2">
          <reference field="0" count="1" selected="0">
            <x v="83"/>
          </reference>
          <reference field="4" count="1">
            <x v="115"/>
          </reference>
        </references>
      </pivotArea>
    </format>
    <format dxfId="15008">
      <pivotArea dataOnly="0" labelOnly="1" fieldPosition="0">
        <references count="2">
          <reference field="0" count="1" selected="0">
            <x v="84"/>
          </reference>
          <reference field="4" count="1">
            <x v="129"/>
          </reference>
        </references>
      </pivotArea>
    </format>
    <format dxfId="15007">
      <pivotArea dataOnly="0" labelOnly="1" fieldPosition="0">
        <references count="2">
          <reference field="0" count="1" selected="0">
            <x v="85"/>
          </reference>
          <reference field="4" count="1">
            <x v="130"/>
          </reference>
        </references>
      </pivotArea>
    </format>
    <format dxfId="15006">
      <pivotArea dataOnly="0" labelOnly="1" fieldPosition="0">
        <references count="2">
          <reference field="0" count="1" selected="0">
            <x v="86"/>
          </reference>
          <reference field="4" count="1">
            <x v="131"/>
          </reference>
        </references>
      </pivotArea>
    </format>
    <format dxfId="15005">
      <pivotArea dataOnly="0" labelOnly="1" fieldPosition="0">
        <references count="2">
          <reference field="0" count="1" selected="0">
            <x v="87"/>
          </reference>
          <reference field="4" count="1">
            <x v="134"/>
          </reference>
        </references>
      </pivotArea>
    </format>
    <format dxfId="15004">
      <pivotArea dataOnly="0" labelOnly="1" fieldPosition="0">
        <references count="2">
          <reference field="0" count="1" selected="0">
            <x v="88"/>
          </reference>
          <reference field="4" count="1">
            <x v="138"/>
          </reference>
        </references>
      </pivotArea>
    </format>
    <format dxfId="15003">
      <pivotArea dataOnly="0" labelOnly="1" fieldPosition="0">
        <references count="2">
          <reference field="0" count="1" selected="0">
            <x v="89"/>
          </reference>
          <reference field="4" count="1">
            <x v="139"/>
          </reference>
        </references>
      </pivotArea>
    </format>
    <format dxfId="15002">
      <pivotArea dataOnly="0" labelOnly="1" fieldPosition="0">
        <references count="2">
          <reference field="0" count="1" selected="0">
            <x v="90"/>
          </reference>
          <reference field="4" count="1">
            <x v="144"/>
          </reference>
        </references>
      </pivotArea>
    </format>
    <format dxfId="15001">
      <pivotArea dataOnly="0" labelOnly="1" fieldPosition="0">
        <references count="2">
          <reference field="0" count="1" selected="0">
            <x v="91"/>
          </reference>
          <reference field="4" count="1">
            <x v="145"/>
          </reference>
        </references>
      </pivotArea>
    </format>
    <format dxfId="15000">
      <pivotArea dataOnly="0" labelOnly="1" fieldPosition="0">
        <references count="2">
          <reference field="0" count="1" selected="0">
            <x v="92"/>
          </reference>
          <reference field="4" count="1">
            <x v="146"/>
          </reference>
        </references>
      </pivotArea>
    </format>
    <format dxfId="14999">
      <pivotArea dataOnly="0" labelOnly="1" fieldPosition="0">
        <references count="2">
          <reference field="0" count="1" selected="0">
            <x v="93"/>
          </reference>
          <reference field="4" count="1">
            <x v="147"/>
          </reference>
        </references>
      </pivotArea>
    </format>
    <format dxfId="14998">
      <pivotArea dataOnly="0" labelOnly="1" fieldPosition="0">
        <references count="2">
          <reference field="0" count="1" selected="0">
            <x v="94"/>
          </reference>
          <reference field="4" count="1">
            <x v="149"/>
          </reference>
        </references>
      </pivotArea>
    </format>
    <format dxfId="14997">
      <pivotArea dataOnly="0" labelOnly="1" fieldPosition="0">
        <references count="2">
          <reference field="0" count="1" selected="0">
            <x v="95"/>
          </reference>
          <reference field="4" count="1">
            <x v="150"/>
          </reference>
        </references>
      </pivotArea>
    </format>
    <format dxfId="14996">
      <pivotArea dataOnly="0" labelOnly="1" fieldPosition="0">
        <references count="2">
          <reference field="0" count="1" selected="0">
            <x v="98"/>
          </reference>
          <reference field="4" count="1">
            <x v="151"/>
          </reference>
        </references>
      </pivotArea>
    </format>
    <format dxfId="14995">
      <pivotArea dataOnly="0" labelOnly="1" fieldPosition="0">
        <references count="2">
          <reference field="0" count="1" selected="0">
            <x v="99"/>
          </reference>
          <reference field="4" count="1">
            <x v="152"/>
          </reference>
        </references>
      </pivotArea>
    </format>
    <format dxfId="14994">
      <pivotArea dataOnly="0" labelOnly="1" fieldPosition="0">
        <references count="2">
          <reference field="0" count="1" selected="0">
            <x v="100"/>
          </reference>
          <reference field="4" count="1">
            <x v="156"/>
          </reference>
        </references>
      </pivotArea>
    </format>
    <format dxfId="14993">
      <pivotArea dataOnly="0" labelOnly="1" fieldPosition="0">
        <references count="2">
          <reference field="0" count="1" selected="0">
            <x v="103"/>
          </reference>
          <reference field="4" count="1">
            <x v="157"/>
          </reference>
        </references>
      </pivotArea>
    </format>
    <format dxfId="14992">
      <pivotArea dataOnly="0" labelOnly="1" fieldPosition="0">
        <references count="2">
          <reference field="0" count="1" selected="0">
            <x v="104"/>
          </reference>
          <reference field="4" count="1">
            <x v="159"/>
          </reference>
        </references>
      </pivotArea>
    </format>
    <format dxfId="14991">
      <pivotArea dataOnly="0" labelOnly="1" fieldPosition="0">
        <references count="2">
          <reference field="0" count="1" selected="0">
            <x v="106"/>
          </reference>
          <reference field="4" count="1">
            <x v="162"/>
          </reference>
        </references>
      </pivotArea>
    </format>
    <format dxfId="14990">
      <pivotArea dataOnly="0" labelOnly="1" fieldPosition="0">
        <references count="2">
          <reference field="0" count="1" selected="0">
            <x v="107"/>
          </reference>
          <reference field="4" count="1">
            <x v="25"/>
          </reference>
        </references>
      </pivotArea>
    </format>
    <format dxfId="14989">
      <pivotArea dataOnly="0" labelOnly="1" fieldPosition="0">
        <references count="2">
          <reference field="0" count="1" selected="0">
            <x v="108"/>
          </reference>
          <reference field="4" count="1">
            <x v="30"/>
          </reference>
        </references>
      </pivotArea>
    </format>
    <format dxfId="14988">
      <pivotArea dataOnly="0" labelOnly="1" fieldPosition="0">
        <references count="2">
          <reference field="0" count="1" selected="0">
            <x v="109"/>
          </reference>
          <reference field="4" count="1">
            <x v="31"/>
          </reference>
        </references>
      </pivotArea>
    </format>
    <format dxfId="14987">
      <pivotArea dataOnly="0" labelOnly="1" fieldPosition="0">
        <references count="2">
          <reference field="0" count="1" selected="0">
            <x v="110"/>
          </reference>
          <reference field="4" count="1">
            <x v="35"/>
          </reference>
        </references>
      </pivotArea>
    </format>
    <format dxfId="14986">
      <pivotArea dataOnly="0" labelOnly="1" fieldPosition="0">
        <references count="2">
          <reference field="0" count="1" selected="0">
            <x v="111"/>
          </reference>
          <reference field="4" count="1">
            <x v="41"/>
          </reference>
        </references>
      </pivotArea>
    </format>
    <format dxfId="14985">
      <pivotArea dataOnly="0" labelOnly="1" fieldPosition="0">
        <references count="2">
          <reference field="0" count="1" selected="0">
            <x v="112"/>
          </reference>
          <reference field="4" count="1">
            <x v="46"/>
          </reference>
        </references>
      </pivotArea>
    </format>
    <format dxfId="14984">
      <pivotArea dataOnly="0" labelOnly="1" fieldPosition="0">
        <references count="2">
          <reference field="0" count="1" selected="0">
            <x v="113"/>
          </reference>
          <reference field="4" count="1">
            <x v="52"/>
          </reference>
        </references>
      </pivotArea>
    </format>
    <format dxfId="14983">
      <pivotArea dataOnly="0" labelOnly="1" fieldPosition="0">
        <references count="2">
          <reference field="0" count="1" selected="0">
            <x v="114"/>
          </reference>
          <reference field="4" count="1">
            <x v="53"/>
          </reference>
        </references>
      </pivotArea>
    </format>
    <format dxfId="14982">
      <pivotArea dataOnly="0" labelOnly="1" fieldPosition="0">
        <references count="2">
          <reference field="0" count="1" selected="0">
            <x v="115"/>
          </reference>
          <reference field="4" count="1">
            <x v="60"/>
          </reference>
        </references>
      </pivotArea>
    </format>
    <format dxfId="14981">
      <pivotArea dataOnly="0" labelOnly="1" fieldPosition="0">
        <references count="2">
          <reference field="0" count="1" selected="0">
            <x v="116"/>
          </reference>
          <reference field="4" count="1">
            <x v="105"/>
          </reference>
        </references>
      </pivotArea>
    </format>
    <format dxfId="14980">
      <pivotArea dataOnly="0" labelOnly="1" fieldPosition="0">
        <references count="2">
          <reference field="0" count="1" selected="0">
            <x v="117"/>
          </reference>
          <reference field="4" count="1">
            <x v="32"/>
          </reference>
        </references>
      </pivotArea>
    </format>
    <format dxfId="14979">
      <pivotArea dataOnly="0" labelOnly="1" fieldPosition="0">
        <references count="2">
          <reference field="0" count="1" selected="0">
            <x v="118"/>
          </reference>
          <reference field="4" count="1">
            <x v="43"/>
          </reference>
        </references>
      </pivotArea>
    </format>
    <format dxfId="14978">
      <pivotArea dataOnly="0" labelOnly="1" fieldPosition="0">
        <references count="2">
          <reference field="0" count="1" selected="0">
            <x v="119"/>
          </reference>
          <reference field="4" count="1">
            <x v="80"/>
          </reference>
        </references>
      </pivotArea>
    </format>
    <format dxfId="14977">
      <pivotArea dataOnly="0" labelOnly="1" fieldPosition="0">
        <references count="2">
          <reference field="0" count="1" selected="0">
            <x v="120"/>
          </reference>
          <reference field="4" count="1">
            <x v="81"/>
          </reference>
        </references>
      </pivotArea>
    </format>
    <format dxfId="14976">
      <pivotArea dataOnly="0" labelOnly="1" fieldPosition="0">
        <references count="2">
          <reference field="0" count="1" selected="0">
            <x v="121"/>
          </reference>
          <reference field="4" count="1">
            <x v="106"/>
          </reference>
        </references>
      </pivotArea>
    </format>
    <format dxfId="14975">
      <pivotArea dataOnly="0" labelOnly="1" fieldPosition="0">
        <references count="2">
          <reference field="0" count="1" selected="0">
            <x v="122"/>
          </reference>
          <reference field="4" count="1">
            <x v="113"/>
          </reference>
        </references>
      </pivotArea>
    </format>
    <format dxfId="14974">
      <pivotArea dataOnly="0" labelOnly="1" fieldPosition="0">
        <references count="2">
          <reference field="0" count="1" selected="0">
            <x v="123"/>
          </reference>
          <reference field="4" count="1">
            <x v="163"/>
          </reference>
        </references>
      </pivotArea>
    </format>
    <format dxfId="14973">
      <pivotArea dataOnly="0" labelOnly="1" fieldPosition="0">
        <references count="2">
          <reference field="0" count="1" selected="0">
            <x v="125"/>
          </reference>
          <reference field="4" count="1">
            <x v="165"/>
          </reference>
        </references>
      </pivotArea>
    </format>
    <format dxfId="14972">
      <pivotArea dataOnly="0" labelOnly="1" fieldPosition="0">
        <references count="2">
          <reference field="0" count="1" selected="0">
            <x v="126"/>
          </reference>
          <reference field="4" count="1">
            <x v="166"/>
          </reference>
        </references>
      </pivotArea>
    </format>
    <format dxfId="14971">
      <pivotArea dataOnly="0" labelOnly="1" fieldPosition="0">
        <references count="2">
          <reference field="0" count="1" selected="0">
            <x v="129"/>
          </reference>
          <reference field="4" count="1">
            <x v="167"/>
          </reference>
        </references>
      </pivotArea>
    </format>
    <format dxfId="14970">
      <pivotArea dataOnly="0" labelOnly="1" fieldPosition="0">
        <references count="2">
          <reference field="0" count="1" selected="0">
            <x v="130"/>
          </reference>
          <reference field="4" count="1">
            <x v="168"/>
          </reference>
        </references>
      </pivotArea>
    </format>
    <format dxfId="14969">
      <pivotArea dataOnly="0" labelOnly="1" fieldPosition="0">
        <references count="2">
          <reference field="0" count="1" selected="0">
            <x v="132"/>
          </reference>
          <reference field="4" count="1">
            <x v="169"/>
          </reference>
        </references>
      </pivotArea>
    </format>
    <format dxfId="14968">
      <pivotArea dataOnly="0" labelOnly="1" fieldPosition="0">
        <references count="2">
          <reference field="0" count="1" selected="0">
            <x v="133"/>
          </reference>
          <reference field="4" count="1">
            <x v="171"/>
          </reference>
        </references>
      </pivotArea>
    </format>
    <format dxfId="14967">
      <pivotArea dataOnly="0" labelOnly="1" fieldPosition="0">
        <references count="2">
          <reference field="0" count="1" selected="0">
            <x v="135"/>
          </reference>
          <reference field="4" count="1">
            <x v="172"/>
          </reference>
        </references>
      </pivotArea>
    </format>
    <format dxfId="14966">
      <pivotArea dataOnly="0" labelOnly="1" fieldPosition="0">
        <references count="2">
          <reference field="0" count="1" selected="0">
            <x v="138"/>
          </reference>
          <reference field="4" count="1">
            <x v="173"/>
          </reference>
        </references>
      </pivotArea>
    </format>
    <format dxfId="14965">
      <pivotArea dataOnly="0" labelOnly="1" fieldPosition="0">
        <references count="2">
          <reference field="0" count="1" selected="0">
            <x v="139"/>
          </reference>
          <reference field="4" count="1">
            <x v="176"/>
          </reference>
        </references>
      </pivotArea>
    </format>
    <format dxfId="14964">
      <pivotArea dataOnly="0" labelOnly="1" fieldPosition="0">
        <references count="2">
          <reference field="0" count="1" selected="0">
            <x v="140"/>
          </reference>
          <reference field="4" count="1">
            <x v="177"/>
          </reference>
        </references>
      </pivotArea>
    </format>
    <format dxfId="14963">
      <pivotArea dataOnly="0" labelOnly="1" fieldPosition="0">
        <references count="2">
          <reference field="0" count="1" selected="0">
            <x v="141"/>
          </reference>
          <reference field="4" count="1">
            <x v="178"/>
          </reference>
        </references>
      </pivotArea>
    </format>
    <format dxfId="14962">
      <pivotArea dataOnly="0" labelOnly="1" fieldPosition="0">
        <references count="2">
          <reference field="0" count="1" selected="0">
            <x v="143"/>
          </reference>
          <reference field="4" count="1">
            <x v="180"/>
          </reference>
        </references>
      </pivotArea>
    </format>
    <format dxfId="14961">
      <pivotArea dataOnly="0" labelOnly="1" fieldPosition="0">
        <references count="2">
          <reference field="0" count="1" selected="0">
            <x v="144"/>
          </reference>
          <reference field="4" count="1">
            <x v="181"/>
          </reference>
        </references>
      </pivotArea>
    </format>
    <format dxfId="14960">
      <pivotArea dataOnly="0" labelOnly="1" fieldPosition="0">
        <references count="2">
          <reference field="0" count="1" selected="0">
            <x v="147"/>
          </reference>
          <reference field="4" count="1">
            <x v="182"/>
          </reference>
        </references>
      </pivotArea>
    </format>
    <format dxfId="14959">
      <pivotArea dataOnly="0" labelOnly="1" fieldPosition="0">
        <references count="2">
          <reference field="0" count="1" selected="0">
            <x v="148"/>
          </reference>
          <reference field="4" count="1">
            <x v="183"/>
          </reference>
        </references>
      </pivotArea>
    </format>
    <format dxfId="14958">
      <pivotArea dataOnly="0" labelOnly="1" fieldPosition="0">
        <references count="2">
          <reference field="0" count="1" selected="0">
            <x v="149"/>
          </reference>
          <reference field="4" count="1">
            <x v="185"/>
          </reference>
        </references>
      </pivotArea>
    </format>
    <format dxfId="14957">
      <pivotArea dataOnly="0" labelOnly="1" fieldPosition="0">
        <references count="2">
          <reference field="0" count="1" selected="0">
            <x v="150"/>
          </reference>
          <reference field="4" count="1">
            <x v="195"/>
          </reference>
        </references>
      </pivotArea>
    </format>
    <format dxfId="14956">
      <pivotArea dataOnly="0" labelOnly="1" fieldPosition="0">
        <references count="2">
          <reference field="0" count="1" selected="0">
            <x v="154"/>
          </reference>
          <reference field="4" count="1">
            <x v="196"/>
          </reference>
        </references>
      </pivotArea>
    </format>
    <format dxfId="14955">
      <pivotArea dataOnly="0" labelOnly="1" fieldPosition="0">
        <references count="2">
          <reference field="0" count="1" selected="0">
            <x v="157"/>
          </reference>
          <reference field="4" count="1">
            <x v="199"/>
          </reference>
        </references>
      </pivotArea>
    </format>
    <format dxfId="14954">
      <pivotArea dataOnly="0" labelOnly="1" fieldPosition="0">
        <references count="2">
          <reference field="0" count="1" selected="0">
            <x v="158"/>
          </reference>
          <reference field="4" count="1">
            <x v="201"/>
          </reference>
        </references>
      </pivotArea>
    </format>
    <format dxfId="14953">
      <pivotArea dataOnly="0" labelOnly="1" fieldPosition="0">
        <references count="2">
          <reference field="0" count="1" selected="0">
            <x v="159"/>
          </reference>
          <reference field="4" count="1">
            <x v="225"/>
          </reference>
        </references>
      </pivotArea>
    </format>
    <format dxfId="14952">
      <pivotArea dataOnly="0" labelOnly="1" fieldPosition="0">
        <references count="2">
          <reference field="0" count="1" selected="0">
            <x v="160"/>
          </reference>
          <reference field="4" count="1">
            <x v="237"/>
          </reference>
        </references>
      </pivotArea>
    </format>
    <format dxfId="14951">
      <pivotArea dataOnly="0" labelOnly="1" fieldPosition="0">
        <references count="2">
          <reference field="0" count="1" selected="0">
            <x v="161"/>
          </reference>
          <reference field="4" count="1">
            <x v="239"/>
          </reference>
        </references>
      </pivotArea>
    </format>
    <format dxfId="14950">
      <pivotArea dataOnly="0" labelOnly="1" fieldPosition="0">
        <references count="2">
          <reference field="0" count="1" selected="0">
            <x v="162"/>
          </reference>
          <reference field="4" count="1">
            <x v="169"/>
          </reference>
        </references>
      </pivotArea>
    </format>
    <format dxfId="14949">
      <pivotArea dataOnly="0" labelOnly="1" fieldPosition="0">
        <references count="2">
          <reference field="0" count="1" selected="0">
            <x v="163"/>
          </reference>
          <reference field="4" count="1">
            <x v="9"/>
          </reference>
        </references>
      </pivotArea>
    </format>
    <format dxfId="14948">
      <pivotArea dataOnly="0" labelOnly="1" fieldPosition="0">
        <references count="2">
          <reference field="0" count="1" selected="0">
            <x v="164"/>
          </reference>
          <reference field="4" count="1">
            <x v="15"/>
          </reference>
        </references>
      </pivotArea>
    </format>
    <format dxfId="14947">
      <pivotArea dataOnly="0" labelOnly="1" fieldPosition="0">
        <references count="2">
          <reference field="0" count="1" selected="0">
            <x v="165"/>
          </reference>
          <reference field="4" count="1">
            <x v="24"/>
          </reference>
        </references>
      </pivotArea>
    </format>
    <format dxfId="14946">
      <pivotArea dataOnly="0" labelOnly="1" fieldPosition="0">
        <references count="2">
          <reference field="0" count="1" selected="0">
            <x v="166"/>
          </reference>
          <reference field="4" count="1">
            <x v="26"/>
          </reference>
        </references>
      </pivotArea>
    </format>
    <format dxfId="14945">
      <pivotArea dataOnly="0" labelOnly="1" fieldPosition="0">
        <references count="2">
          <reference field="0" count="1" selected="0">
            <x v="167"/>
          </reference>
          <reference field="4" count="1">
            <x v="37"/>
          </reference>
        </references>
      </pivotArea>
    </format>
    <format dxfId="14944">
      <pivotArea dataOnly="0" labelOnly="1" fieldPosition="0">
        <references count="2">
          <reference field="0" count="1" selected="0">
            <x v="168"/>
          </reference>
          <reference field="4" count="1">
            <x v="38"/>
          </reference>
        </references>
      </pivotArea>
    </format>
    <format dxfId="14943">
      <pivotArea dataOnly="0" labelOnly="1" fieldPosition="0">
        <references count="2">
          <reference field="0" count="1" selected="0">
            <x v="169"/>
          </reference>
          <reference field="4" count="1">
            <x v="77"/>
          </reference>
        </references>
      </pivotArea>
    </format>
    <format dxfId="14942">
      <pivotArea dataOnly="0" labelOnly="1" fieldPosition="0">
        <references count="2">
          <reference field="0" count="1" selected="0">
            <x v="170"/>
          </reference>
          <reference field="4" count="1">
            <x v="96"/>
          </reference>
        </references>
      </pivotArea>
    </format>
    <format dxfId="14941">
      <pivotArea dataOnly="0" labelOnly="1" fieldPosition="0">
        <references count="2">
          <reference field="0" count="1" selected="0">
            <x v="172"/>
          </reference>
          <reference field="4" count="1">
            <x v="99"/>
          </reference>
        </references>
      </pivotArea>
    </format>
    <format dxfId="14940">
      <pivotArea dataOnly="0" labelOnly="1" fieldPosition="0">
        <references count="2">
          <reference field="0" count="1" selected="0">
            <x v="173"/>
          </reference>
          <reference field="4" count="1">
            <x v="101"/>
          </reference>
        </references>
      </pivotArea>
    </format>
    <format dxfId="14939">
      <pivotArea dataOnly="0" labelOnly="1" fieldPosition="0">
        <references count="2">
          <reference field="0" count="1" selected="0">
            <x v="175"/>
          </reference>
          <reference field="4" count="1">
            <x v="104"/>
          </reference>
        </references>
      </pivotArea>
    </format>
    <format dxfId="14938">
      <pivotArea dataOnly="0" labelOnly="1" fieldPosition="0">
        <references count="2">
          <reference field="0" count="1" selected="0">
            <x v="176"/>
          </reference>
          <reference field="4" count="1">
            <x v="106"/>
          </reference>
        </references>
      </pivotArea>
    </format>
    <format dxfId="14937">
      <pivotArea dataOnly="0" labelOnly="1" fieldPosition="0">
        <references count="2">
          <reference field="0" count="1" selected="0">
            <x v="177"/>
          </reference>
          <reference field="4" count="1">
            <x v="107"/>
          </reference>
        </references>
      </pivotArea>
    </format>
    <format dxfId="14936">
      <pivotArea dataOnly="0" labelOnly="1" fieldPosition="0">
        <references count="2">
          <reference field="0" count="1" selected="0">
            <x v="178"/>
          </reference>
          <reference field="4" count="1">
            <x v="112"/>
          </reference>
        </references>
      </pivotArea>
    </format>
    <format dxfId="14935">
      <pivotArea dataOnly="0" labelOnly="1" fieldPosition="0">
        <references count="2">
          <reference field="0" count="1" selected="0">
            <x v="179"/>
          </reference>
          <reference field="4" count="1">
            <x v="114"/>
          </reference>
        </references>
      </pivotArea>
    </format>
    <format dxfId="14934">
      <pivotArea dataOnly="0" labelOnly="1" fieldPosition="0">
        <references count="2">
          <reference field="0" count="1" selected="0">
            <x v="180"/>
          </reference>
          <reference field="4" count="1">
            <x v="124"/>
          </reference>
        </references>
      </pivotArea>
    </format>
    <format dxfId="14933">
      <pivotArea dataOnly="0" labelOnly="1" fieldPosition="0">
        <references count="2">
          <reference field="0" count="1" selected="0">
            <x v="182"/>
          </reference>
          <reference field="4" count="1">
            <x v="125"/>
          </reference>
        </references>
      </pivotArea>
    </format>
    <format dxfId="14932">
      <pivotArea dataOnly="0" labelOnly="1" fieldPosition="0">
        <references count="2">
          <reference field="0" count="1" selected="0">
            <x v="183"/>
          </reference>
          <reference field="4" count="1">
            <x v="126"/>
          </reference>
        </references>
      </pivotArea>
    </format>
    <format dxfId="14931">
      <pivotArea dataOnly="0" labelOnly="1" fieldPosition="0">
        <references count="2">
          <reference field="0" count="1" selected="0">
            <x v="185"/>
          </reference>
          <reference field="4" count="1">
            <x v="127"/>
          </reference>
        </references>
      </pivotArea>
    </format>
    <format dxfId="14930">
      <pivotArea dataOnly="0" labelOnly="1" fieldPosition="0">
        <references count="2">
          <reference field="0" count="1" selected="0">
            <x v="186"/>
          </reference>
          <reference field="4" count="1">
            <x v="136"/>
          </reference>
        </references>
      </pivotArea>
    </format>
    <format dxfId="14929">
      <pivotArea dataOnly="0" labelOnly="1" fieldPosition="0">
        <references count="2">
          <reference field="0" count="1" selected="0">
            <x v="187"/>
          </reference>
          <reference field="4" count="1">
            <x v="137"/>
          </reference>
        </references>
      </pivotArea>
    </format>
    <format dxfId="14928">
      <pivotArea dataOnly="0" labelOnly="1" fieldPosition="0">
        <references count="2">
          <reference field="0" count="1" selected="0">
            <x v="189"/>
          </reference>
          <reference field="4" count="1">
            <x v="138"/>
          </reference>
        </references>
      </pivotArea>
    </format>
    <format dxfId="14927">
      <pivotArea dataOnly="0" labelOnly="1" fieldPosition="0">
        <references count="2">
          <reference field="0" count="1" selected="0">
            <x v="190"/>
          </reference>
          <reference field="4" count="1">
            <x v="139"/>
          </reference>
        </references>
      </pivotArea>
    </format>
    <format dxfId="14926">
      <pivotArea dataOnly="0" labelOnly="1" fieldPosition="0">
        <references count="2">
          <reference field="0" count="1" selected="0">
            <x v="192"/>
          </reference>
          <reference field="4" count="1">
            <x v="140"/>
          </reference>
        </references>
      </pivotArea>
    </format>
    <format dxfId="14925">
      <pivotArea dataOnly="0" labelOnly="1" fieldPosition="0">
        <references count="2">
          <reference field="0" count="1" selected="0">
            <x v="193"/>
          </reference>
          <reference field="4" count="1">
            <x v="142"/>
          </reference>
        </references>
      </pivotArea>
    </format>
    <format dxfId="14924">
      <pivotArea dataOnly="0" labelOnly="1" fieldPosition="0">
        <references count="2">
          <reference field="0" count="1" selected="0">
            <x v="195"/>
          </reference>
          <reference field="4" count="1">
            <x v="143"/>
          </reference>
        </references>
      </pivotArea>
    </format>
    <format dxfId="14923">
      <pivotArea dataOnly="0" labelOnly="1" fieldPosition="0">
        <references count="2">
          <reference field="0" count="1" selected="0">
            <x v="197"/>
          </reference>
          <reference field="4" count="1">
            <x v="144"/>
          </reference>
        </references>
      </pivotArea>
    </format>
    <format dxfId="14922">
      <pivotArea dataOnly="0" labelOnly="1" fieldPosition="0">
        <references count="2">
          <reference field="0" count="1" selected="0">
            <x v="198"/>
          </reference>
          <reference field="4" count="1">
            <x v="145"/>
          </reference>
        </references>
      </pivotArea>
    </format>
    <format dxfId="14921">
      <pivotArea dataOnly="0" labelOnly="1" fieldPosition="0">
        <references count="2">
          <reference field="0" count="1" selected="0">
            <x v="200"/>
          </reference>
          <reference field="4" count="1">
            <x v="147"/>
          </reference>
        </references>
      </pivotArea>
    </format>
    <format dxfId="14920">
      <pivotArea dataOnly="0" labelOnly="1" fieldPosition="0">
        <references count="2">
          <reference field="0" count="1" selected="0">
            <x v="203"/>
          </reference>
          <reference field="4" count="1">
            <x v="148"/>
          </reference>
        </references>
      </pivotArea>
    </format>
    <format dxfId="14919">
      <pivotArea dataOnly="0" labelOnly="1" fieldPosition="0">
        <references count="2">
          <reference field="0" count="1" selected="0">
            <x v="205"/>
          </reference>
          <reference field="4" count="1">
            <x v="151"/>
          </reference>
        </references>
      </pivotArea>
    </format>
    <format dxfId="14918">
      <pivotArea dataOnly="0" labelOnly="1" fieldPosition="0">
        <references count="2">
          <reference field="0" count="1" selected="0">
            <x v="206"/>
          </reference>
          <reference field="4" count="1">
            <x v="153"/>
          </reference>
        </references>
      </pivotArea>
    </format>
    <format dxfId="14917">
      <pivotArea dataOnly="0" labelOnly="1" fieldPosition="0">
        <references count="2">
          <reference field="0" count="1" selected="0">
            <x v="207"/>
          </reference>
          <reference field="4" count="1">
            <x v="154"/>
          </reference>
        </references>
      </pivotArea>
    </format>
    <format dxfId="14916">
      <pivotArea dataOnly="0" labelOnly="1" fieldPosition="0">
        <references count="2">
          <reference field="0" count="1" selected="0">
            <x v="209"/>
          </reference>
          <reference field="4" count="1">
            <x v="155"/>
          </reference>
        </references>
      </pivotArea>
    </format>
    <format dxfId="14915">
      <pivotArea dataOnly="0" labelOnly="1" fieldPosition="0">
        <references count="2">
          <reference field="0" count="1" selected="0">
            <x v="212"/>
          </reference>
          <reference field="4" count="1">
            <x v="156"/>
          </reference>
        </references>
      </pivotArea>
    </format>
    <format dxfId="14914">
      <pivotArea dataOnly="0" labelOnly="1" fieldPosition="0">
        <references count="2">
          <reference field="0" count="1" selected="0">
            <x v="214"/>
          </reference>
          <reference field="4" count="1">
            <x v="157"/>
          </reference>
        </references>
      </pivotArea>
    </format>
    <format dxfId="14913">
      <pivotArea dataOnly="0" labelOnly="1" fieldPosition="0">
        <references count="2">
          <reference field="0" count="1" selected="0">
            <x v="215"/>
          </reference>
          <reference field="4" count="1">
            <x v="158"/>
          </reference>
        </references>
      </pivotArea>
    </format>
    <format dxfId="14912">
      <pivotArea dataOnly="0" labelOnly="1" fieldPosition="0">
        <references count="2">
          <reference field="0" count="1" selected="0">
            <x v="216"/>
          </reference>
          <reference field="4" count="1">
            <x v="159"/>
          </reference>
        </references>
      </pivotArea>
    </format>
    <format dxfId="14911">
      <pivotArea dataOnly="0" labelOnly="1" fieldPosition="0">
        <references count="2">
          <reference field="0" count="1" selected="0">
            <x v="218"/>
          </reference>
          <reference field="4" count="1">
            <x v="161"/>
          </reference>
        </references>
      </pivotArea>
    </format>
    <format dxfId="14910">
      <pivotArea dataOnly="0" labelOnly="1" fieldPosition="0">
        <references count="2">
          <reference field="0" count="1" selected="0">
            <x v="219"/>
          </reference>
          <reference field="4" count="1">
            <x v="162"/>
          </reference>
        </references>
      </pivotArea>
    </format>
    <format dxfId="14909">
      <pivotArea dataOnly="0" labelOnly="1" fieldPosition="0">
        <references count="2">
          <reference field="0" count="1" selected="0">
            <x v="221"/>
          </reference>
          <reference field="4" count="1">
            <x v="163"/>
          </reference>
        </references>
      </pivotArea>
    </format>
    <format dxfId="14908">
      <pivotArea dataOnly="0" labelOnly="1" fieldPosition="0">
        <references count="2">
          <reference field="0" count="1" selected="0">
            <x v="223"/>
          </reference>
          <reference field="4" count="1">
            <x v="165"/>
          </reference>
        </references>
      </pivotArea>
    </format>
    <format dxfId="14907">
      <pivotArea dataOnly="0" labelOnly="1" fieldPosition="0">
        <references count="2">
          <reference field="0" count="1" selected="0">
            <x v="225"/>
          </reference>
          <reference field="4" count="1">
            <x v="169"/>
          </reference>
        </references>
      </pivotArea>
    </format>
    <format dxfId="14906">
      <pivotArea dataOnly="0" labelOnly="1" fieldPosition="0">
        <references count="2">
          <reference field="0" count="1" selected="0">
            <x v="226"/>
          </reference>
          <reference field="4" count="1">
            <x v="170"/>
          </reference>
        </references>
      </pivotArea>
    </format>
    <format dxfId="14905">
      <pivotArea dataOnly="0" labelOnly="1" fieldPosition="0">
        <references count="2">
          <reference field="0" count="1" selected="0">
            <x v="227"/>
          </reference>
          <reference field="4" count="1">
            <x v="172"/>
          </reference>
        </references>
      </pivotArea>
    </format>
    <format dxfId="14904">
      <pivotArea dataOnly="0" labelOnly="1" fieldPosition="0">
        <references count="2">
          <reference field="0" count="1" selected="0">
            <x v="228"/>
          </reference>
          <reference field="4" count="1">
            <x v="173"/>
          </reference>
        </references>
      </pivotArea>
    </format>
    <format dxfId="14903">
      <pivotArea dataOnly="0" labelOnly="1" fieldPosition="0">
        <references count="2">
          <reference field="0" count="1" selected="0">
            <x v="231"/>
          </reference>
          <reference field="4" count="1">
            <x v="174"/>
          </reference>
        </references>
      </pivotArea>
    </format>
    <format dxfId="14902">
      <pivotArea dataOnly="0" labelOnly="1" fieldPosition="0">
        <references count="2">
          <reference field="0" count="1" selected="0">
            <x v="234"/>
          </reference>
          <reference field="4" count="1">
            <x v="175"/>
          </reference>
        </references>
      </pivotArea>
    </format>
    <format dxfId="14901">
      <pivotArea dataOnly="0" labelOnly="1" fieldPosition="0">
        <references count="2">
          <reference field="0" count="1" selected="0">
            <x v="238"/>
          </reference>
          <reference field="4" count="1">
            <x v="179"/>
          </reference>
        </references>
      </pivotArea>
    </format>
    <format dxfId="14900">
      <pivotArea dataOnly="0" labelOnly="1" fieldPosition="0">
        <references count="2">
          <reference field="0" count="1" selected="0">
            <x v="239"/>
          </reference>
          <reference field="4" count="1">
            <x v="181"/>
          </reference>
        </references>
      </pivotArea>
    </format>
    <format dxfId="14899">
      <pivotArea dataOnly="0" labelOnly="1" fieldPosition="0">
        <references count="2">
          <reference field="0" count="1" selected="0">
            <x v="241"/>
          </reference>
          <reference field="4" count="1">
            <x v="185"/>
          </reference>
        </references>
      </pivotArea>
    </format>
    <format dxfId="14898">
      <pivotArea dataOnly="0" labelOnly="1" fieldPosition="0">
        <references count="2">
          <reference field="0" count="1" selected="0">
            <x v="242"/>
          </reference>
          <reference field="4" count="1">
            <x v="186"/>
          </reference>
        </references>
      </pivotArea>
    </format>
    <format dxfId="14897">
      <pivotArea dataOnly="0" labelOnly="1" fieldPosition="0">
        <references count="2">
          <reference field="0" count="1" selected="0">
            <x v="243"/>
          </reference>
          <reference field="4" count="1">
            <x v="188"/>
          </reference>
        </references>
      </pivotArea>
    </format>
    <format dxfId="14896">
      <pivotArea dataOnly="0" labelOnly="1" fieldPosition="0">
        <references count="2">
          <reference field="0" count="1" selected="0">
            <x v="244"/>
          </reference>
          <reference field="4" count="1">
            <x v="190"/>
          </reference>
        </references>
      </pivotArea>
    </format>
    <format dxfId="14895">
      <pivotArea dataOnly="0" labelOnly="1" fieldPosition="0">
        <references count="2">
          <reference field="0" count="1" selected="0">
            <x v="245"/>
          </reference>
          <reference field="4" count="1">
            <x v="192"/>
          </reference>
        </references>
      </pivotArea>
    </format>
    <format dxfId="14894">
      <pivotArea dataOnly="0" labelOnly="1" fieldPosition="0">
        <references count="2">
          <reference field="0" count="1" selected="0">
            <x v="246"/>
          </reference>
          <reference field="4" count="1">
            <x v="194"/>
          </reference>
        </references>
      </pivotArea>
    </format>
    <format dxfId="14893">
      <pivotArea dataOnly="0" labelOnly="1" fieldPosition="0">
        <references count="2">
          <reference field="0" count="1" selected="0">
            <x v="248"/>
          </reference>
          <reference field="4" count="1">
            <x v="195"/>
          </reference>
        </references>
      </pivotArea>
    </format>
    <format dxfId="14892">
      <pivotArea dataOnly="0" labelOnly="1" fieldPosition="0">
        <references count="2">
          <reference field="0" count="1" selected="0">
            <x v="249"/>
          </reference>
          <reference field="4" count="1">
            <x v="199"/>
          </reference>
        </references>
      </pivotArea>
    </format>
    <format dxfId="14891">
      <pivotArea dataOnly="0" labelOnly="1" fieldPosition="0">
        <references count="2">
          <reference field="0" count="1" selected="0">
            <x v="250"/>
          </reference>
          <reference field="4" count="1">
            <x v="213"/>
          </reference>
        </references>
      </pivotArea>
    </format>
    <format dxfId="14890">
      <pivotArea dataOnly="0" labelOnly="1" fieldPosition="0">
        <references count="2">
          <reference field="0" count="1" selected="0">
            <x v="251"/>
          </reference>
          <reference field="4" count="1">
            <x v="216"/>
          </reference>
        </references>
      </pivotArea>
    </format>
    <format dxfId="14889">
      <pivotArea dataOnly="0" labelOnly="1" fieldPosition="0">
        <references count="2">
          <reference field="0" count="1" selected="0">
            <x v="252"/>
          </reference>
          <reference field="4" count="1">
            <x v="217"/>
          </reference>
        </references>
      </pivotArea>
    </format>
    <format dxfId="14888">
      <pivotArea dataOnly="0" labelOnly="1" fieldPosition="0">
        <references count="2">
          <reference field="0" count="1" selected="0">
            <x v="253"/>
          </reference>
          <reference field="4" count="1">
            <x v="221"/>
          </reference>
        </references>
      </pivotArea>
    </format>
    <format dxfId="14887">
      <pivotArea dataOnly="0" labelOnly="1" fieldPosition="0">
        <references count="2">
          <reference field="0" count="1" selected="0">
            <x v="254"/>
          </reference>
          <reference field="4" count="1">
            <x v="176"/>
          </reference>
        </references>
      </pivotArea>
    </format>
    <format dxfId="14886">
      <pivotArea dataOnly="0" labelOnly="1" fieldPosition="0">
        <references count="2">
          <reference field="0" count="1" selected="0">
            <x v="255"/>
          </reference>
          <reference field="4" count="1">
            <x v="6"/>
          </reference>
        </references>
      </pivotArea>
    </format>
    <format dxfId="14885">
      <pivotArea dataOnly="0" labelOnly="1" fieldPosition="0">
        <references count="2">
          <reference field="0" count="1" selected="0">
            <x v="256"/>
          </reference>
          <reference field="4" count="1">
            <x v="18"/>
          </reference>
        </references>
      </pivotArea>
    </format>
    <format dxfId="14884">
      <pivotArea dataOnly="0" labelOnly="1" fieldPosition="0">
        <references count="2">
          <reference field="0" count="1" selected="0">
            <x v="257"/>
          </reference>
          <reference field="4" count="1">
            <x v="47"/>
          </reference>
        </references>
      </pivotArea>
    </format>
    <format dxfId="14883">
      <pivotArea dataOnly="0" labelOnly="1" fieldPosition="0">
        <references count="2">
          <reference field="0" count="1" selected="0">
            <x v="258"/>
          </reference>
          <reference field="4" count="1">
            <x v="48"/>
          </reference>
        </references>
      </pivotArea>
    </format>
    <format dxfId="14882">
      <pivotArea dataOnly="0" labelOnly="1" fieldPosition="0">
        <references count="2">
          <reference field="0" count="1" selected="0">
            <x v="259"/>
          </reference>
          <reference field="4" count="1">
            <x v="55"/>
          </reference>
        </references>
      </pivotArea>
    </format>
    <format dxfId="14881">
      <pivotArea dataOnly="0" labelOnly="1" fieldPosition="0">
        <references count="2">
          <reference field="0" count="1" selected="0">
            <x v="260"/>
          </reference>
          <reference field="4" count="1">
            <x v="124"/>
          </reference>
        </references>
      </pivotArea>
    </format>
    <format dxfId="14880">
      <pivotArea dataOnly="0" labelOnly="1" fieldPosition="0">
        <references count="2">
          <reference field="0" count="1" selected="0">
            <x v="261"/>
          </reference>
          <reference field="4" count="1">
            <x v="132"/>
          </reference>
        </references>
      </pivotArea>
    </format>
    <format dxfId="14879">
      <pivotArea dataOnly="0" labelOnly="1" fieldPosition="0">
        <references count="2">
          <reference field="0" count="1" selected="0">
            <x v="262"/>
          </reference>
          <reference field="4" count="1">
            <x v="133"/>
          </reference>
        </references>
      </pivotArea>
    </format>
    <format dxfId="14878">
      <pivotArea dataOnly="0" labelOnly="1" fieldPosition="0">
        <references count="2">
          <reference field="0" count="1" selected="0">
            <x v="263"/>
          </reference>
          <reference field="4" count="1">
            <x v="120"/>
          </reference>
        </references>
      </pivotArea>
    </format>
    <format dxfId="14877">
      <pivotArea dataOnly="0" labelOnly="1" fieldPosition="0">
        <references count="2">
          <reference field="0" count="1" selected="0">
            <x v="264"/>
          </reference>
          <reference field="4" count="1">
            <x v="84"/>
          </reference>
        </references>
      </pivotArea>
    </format>
    <format dxfId="14876">
      <pivotArea dataOnly="0" labelOnly="1" fieldPosition="0">
        <references count="2">
          <reference field="0" count="1" selected="0">
            <x v="266"/>
          </reference>
          <reference field="4" count="1">
            <x v="90"/>
          </reference>
        </references>
      </pivotArea>
    </format>
    <format dxfId="14875">
      <pivotArea dataOnly="0" labelOnly="1" fieldPosition="0">
        <references count="2">
          <reference field="0" count="1" selected="0">
            <x v="267"/>
          </reference>
          <reference field="4" count="1">
            <x v="91"/>
          </reference>
        </references>
      </pivotArea>
    </format>
    <format dxfId="14874">
      <pivotArea dataOnly="0" labelOnly="1" fieldPosition="0">
        <references count="2">
          <reference field="0" count="1" selected="0">
            <x v="268"/>
          </reference>
          <reference field="4" count="1">
            <x v="92"/>
          </reference>
        </references>
      </pivotArea>
    </format>
    <format dxfId="14873">
      <pivotArea dataOnly="0" labelOnly="1" fieldPosition="0">
        <references count="2">
          <reference field="0" count="1" selected="0">
            <x v="269"/>
          </reference>
          <reference field="4" count="1">
            <x v="93"/>
          </reference>
        </references>
      </pivotArea>
    </format>
    <format dxfId="14872">
      <pivotArea dataOnly="0" labelOnly="1" fieldPosition="0">
        <references count="2">
          <reference field="0" count="1" selected="0">
            <x v="270"/>
          </reference>
          <reference field="4" count="1">
            <x v="135"/>
          </reference>
        </references>
      </pivotArea>
    </format>
    <format dxfId="14871">
      <pivotArea dataOnly="0" labelOnly="1" fieldPosition="0">
        <references count="2">
          <reference field="0" count="1" selected="0">
            <x v="271"/>
          </reference>
          <reference field="4" count="1">
            <x v="23"/>
          </reference>
        </references>
      </pivotArea>
    </format>
    <format dxfId="14870">
      <pivotArea dataOnly="0" labelOnly="1" fieldPosition="0">
        <references count="2">
          <reference field="0" count="1" selected="0">
            <x v="272"/>
          </reference>
          <reference field="4" count="1">
            <x v="44"/>
          </reference>
        </references>
      </pivotArea>
    </format>
    <format dxfId="14869">
      <pivotArea dataOnly="0" labelOnly="1" fieldPosition="0">
        <references count="2">
          <reference field="0" count="1" selected="0">
            <x v="273"/>
          </reference>
          <reference field="4" count="1">
            <x v="56"/>
          </reference>
        </references>
      </pivotArea>
    </format>
    <format dxfId="14868">
      <pivotArea dataOnly="0" labelOnly="1" fieldPosition="0">
        <references count="2">
          <reference field="0" count="1" selected="0">
            <x v="274"/>
          </reference>
          <reference field="4" count="1">
            <x v="57"/>
          </reference>
        </references>
      </pivotArea>
    </format>
    <format dxfId="14867">
      <pivotArea dataOnly="0" labelOnly="1" fieldPosition="0">
        <references count="2">
          <reference field="0" count="1" selected="0">
            <x v="275"/>
          </reference>
          <reference field="4" count="1">
            <x v="58"/>
          </reference>
        </references>
      </pivotArea>
    </format>
    <format dxfId="14866">
      <pivotArea dataOnly="0" labelOnly="1" fieldPosition="0">
        <references count="2">
          <reference field="0" count="1" selected="0">
            <x v="276"/>
          </reference>
          <reference field="4" count="1">
            <x v="59"/>
          </reference>
        </references>
      </pivotArea>
    </format>
    <format dxfId="14865">
      <pivotArea dataOnly="0" labelOnly="1" fieldPosition="0">
        <references count="2">
          <reference field="0" count="1" selected="0">
            <x v="277"/>
          </reference>
          <reference field="4" count="1">
            <x v="62"/>
          </reference>
        </references>
      </pivotArea>
    </format>
    <format dxfId="14864">
      <pivotArea dataOnly="0" labelOnly="1" fieldPosition="0">
        <references count="2">
          <reference field="0" count="1" selected="0">
            <x v="278"/>
          </reference>
          <reference field="4" count="1">
            <x v="63"/>
          </reference>
        </references>
      </pivotArea>
    </format>
    <format dxfId="14863">
      <pivotArea dataOnly="0" labelOnly="1" fieldPosition="0">
        <references count="2">
          <reference field="0" count="1" selected="0">
            <x v="279"/>
          </reference>
          <reference field="4" count="1">
            <x v="64"/>
          </reference>
        </references>
      </pivotArea>
    </format>
    <format dxfId="14862">
      <pivotArea dataOnly="0" labelOnly="1" fieldPosition="0">
        <references count="2">
          <reference field="0" count="1" selected="0">
            <x v="280"/>
          </reference>
          <reference field="4" count="1">
            <x v="70"/>
          </reference>
        </references>
      </pivotArea>
    </format>
    <format dxfId="14861">
      <pivotArea dataOnly="0" labelOnly="1" fieldPosition="0">
        <references count="2">
          <reference field="0" count="1" selected="0">
            <x v="281"/>
          </reference>
          <reference field="4" count="1">
            <x v="71"/>
          </reference>
        </references>
      </pivotArea>
    </format>
    <format dxfId="14860">
      <pivotArea dataOnly="0" labelOnly="1" fieldPosition="0">
        <references count="2">
          <reference field="0" count="1" selected="0">
            <x v="282"/>
          </reference>
          <reference field="4" count="1">
            <x v="72"/>
          </reference>
        </references>
      </pivotArea>
    </format>
    <format dxfId="14859">
      <pivotArea dataOnly="0" labelOnly="1" fieldPosition="0">
        <references count="2">
          <reference field="0" count="1" selected="0">
            <x v="283"/>
          </reference>
          <reference field="4" count="1">
            <x v="73"/>
          </reference>
        </references>
      </pivotArea>
    </format>
    <format dxfId="14858">
      <pivotArea dataOnly="0" labelOnly="1" fieldPosition="0">
        <references count="2">
          <reference field="0" count="1" selected="0">
            <x v="284"/>
          </reference>
          <reference field="4" count="1">
            <x v="74"/>
          </reference>
        </references>
      </pivotArea>
    </format>
    <format dxfId="14857">
      <pivotArea dataOnly="0" labelOnly="1" fieldPosition="0">
        <references count="2">
          <reference field="0" count="1" selected="0">
            <x v="285"/>
          </reference>
          <reference field="4" count="1">
            <x v="75"/>
          </reference>
        </references>
      </pivotArea>
    </format>
    <format dxfId="14856">
      <pivotArea dataOnly="0" labelOnly="1" fieldPosition="0">
        <references count="2">
          <reference field="0" count="1" selected="0">
            <x v="286"/>
          </reference>
          <reference field="4" count="1">
            <x v="78"/>
          </reference>
        </references>
      </pivotArea>
    </format>
    <format dxfId="14855">
      <pivotArea dataOnly="0" labelOnly="1" fieldPosition="0">
        <references count="2">
          <reference field="0" count="1" selected="0">
            <x v="287"/>
          </reference>
          <reference field="4" count="1">
            <x v="84"/>
          </reference>
        </references>
      </pivotArea>
    </format>
    <format dxfId="14854">
      <pivotArea dataOnly="0" labelOnly="1" fieldPosition="0">
        <references count="2">
          <reference field="0" count="1" selected="0">
            <x v="288"/>
          </reference>
          <reference field="4" count="1">
            <x v="86"/>
          </reference>
        </references>
      </pivotArea>
    </format>
    <format dxfId="14853">
      <pivotArea dataOnly="0" labelOnly="1" fieldPosition="0">
        <references count="2">
          <reference field="0" count="1" selected="0">
            <x v="290"/>
          </reference>
          <reference field="4" count="1">
            <x v="87"/>
          </reference>
        </references>
      </pivotArea>
    </format>
    <format dxfId="14852">
      <pivotArea dataOnly="0" labelOnly="1" fieldPosition="0">
        <references count="2">
          <reference field="0" count="1" selected="0">
            <x v="291"/>
          </reference>
          <reference field="4" count="1">
            <x v="88"/>
          </reference>
        </references>
      </pivotArea>
    </format>
    <format dxfId="14851">
      <pivotArea dataOnly="0" labelOnly="1" fieldPosition="0">
        <references count="2">
          <reference field="0" count="1" selected="0">
            <x v="293"/>
          </reference>
          <reference field="4" count="1">
            <x v="89"/>
          </reference>
        </references>
      </pivotArea>
    </format>
    <format dxfId="14850">
      <pivotArea dataOnly="0" labelOnly="1" fieldPosition="0">
        <references count="2">
          <reference field="0" count="1" selected="0">
            <x v="294"/>
          </reference>
          <reference field="4" count="1">
            <x v="94"/>
          </reference>
        </references>
      </pivotArea>
    </format>
    <format dxfId="14849">
      <pivotArea dataOnly="0" labelOnly="1" fieldPosition="0">
        <references count="2">
          <reference field="0" count="1" selected="0">
            <x v="295"/>
          </reference>
          <reference field="4" count="1">
            <x v="95"/>
          </reference>
        </references>
      </pivotArea>
    </format>
    <format dxfId="14848">
      <pivotArea dataOnly="0" labelOnly="1" fieldPosition="0">
        <references count="2">
          <reference field="0" count="1" selected="0">
            <x v="296"/>
          </reference>
          <reference field="4" count="1">
            <x v="101"/>
          </reference>
        </references>
      </pivotArea>
    </format>
    <format dxfId="14847">
      <pivotArea dataOnly="0" labelOnly="1" fieldPosition="0">
        <references count="2">
          <reference field="0" count="1" selected="0">
            <x v="297"/>
          </reference>
          <reference field="4" count="1">
            <x v="102"/>
          </reference>
        </references>
      </pivotArea>
    </format>
    <format dxfId="14846">
      <pivotArea dataOnly="0" labelOnly="1" fieldPosition="0">
        <references count="2">
          <reference field="0" count="1" selected="0">
            <x v="298"/>
          </reference>
          <reference field="4" count="1">
            <x v="105"/>
          </reference>
        </references>
      </pivotArea>
    </format>
    <format dxfId="14845">
      <pivotArea dataOnly="0" labelOnly="1" fieldPosition="0">
        <references count="2">
          <reference field="0" count="1" selected="0">
            <x v="299"/>
          </reference>
          <reference field="4" count="1">
            <x v="109"/>
          </reference>
        </references>
      </pivotArea>
    </format>
    <format dxfId="14844">
      <pivotArea dataOnly="0" labelOnly="1" fieldPosition="0">
        <references count="2">
          <reference field="0" count="1" selected="0">
            <x v="300"/>
          </reference>
          <reference field="4" count="1">
            <x v="111"/>
          </reference>
        </references>
      </pivotArea>
    </format>
    <format dxfId="14843">
      <pivotArea dataOnly="0" labelOnly="1" fieldPosition="0">
        <references count="2">
          <reference field="0" count="1" selected="0">
            <x v="301"/>
          </reference>
          <reference field="4" count="1">
            <x v="114"/>
          </reference>
        </references>
      </pivotArea>
    </format>
    <format dxfId="14842">
      <pivotArea dataOnly="0" labelOnly="1" fieldPosition="0">
        <references count="2">
          <reference field="0" count="1" selected="0">
            <x v="302"/>
          </reference>
          <reference field="4" count="1">
            <x v="115"/>
          </reference>
        </references>
      </pivotArea>
    </format>
    <format dxfId="14841">
      <pivotArea dataOnly="0" labelOnly="1" fieldPosition="0">
        <references count="2">
          <reference field="0" count="1" selected="0">
            <x v="303"/>
          </reference>
          <reference field="4" count="1">
            <x v="116"/>
          </reference>
        </references>
      </pivotArea>
    </format>
    <format dxfId="14840">
      <pivotArea dataOnly="0" labelOnly="1" fieldPosition="0">
        <references count="2">
          <reference field="0" count="1" selected="0">
            <x v="304"/>
          </reference>
          <reference field="4" count="1">
            <x v="117"/>
          </reference>
        </references>
      </pivotArea>
    </format>
    <format dxfId="14839">
      <pivotArea dataOnly="0" labelOnly="1" fieldPosition="0">
        <references count="2">
          <reference field="0" count="1" selected="0">
            <x v="305"/>
          </reference>
          <reference field="4" count="1">
            <x v="118"/>
          </reference>
        </references>
      </pivotArea>
    </format>
    <format dxfId="14838">
      <pivotArea dataOnly="0" labelOnly="1" fieldPosition="0">
        <references count="2">
          <reference field="0" count="1" selected="0">
            <x v="307"/>
          </reference>
          <reference field="4" count="1">
            <x v="122"/>
          </reference>
        </references>
      </pivotArea>
    </format>
    <format dxfId="14837">
      <pivotArea dataOnly="0" labelOnly="1" fieldPosition="0">
        <references count="2">
          <reference field="0" count="1" selected="0">
            <x v="308"/>
          </reference>
          <reference field="4" count="1">
            <x v="127"/>
          </reference>
        </references>
      </pivotArea>
    </format>
    <format dxfId="14836">
      <pivotArea dataOnly="0" labelOnly="1" fieldPosition="0">
        <references count="2">
          <reference field="0" count="1" selected="0">
            <x v="310"/>
          </reference>
          <reference field="4" count="1">
            <x v="128"/>
          </reference>
        </references>
      </pivotArea>
    </format>
    <format dxfId="14835">
      <pivotArea dataOnly="0" labelOnly="1" fieldPosition="0">
        <references count="2">
          <reference field="0" count="1" selected="0">
            <x v="311"/>
          </reference>
          <reference field="4" count="1">
            <x v="129"/>
          </reference>
        </references>
      </pivotArea>
    </format>
    <format dxfId="14834">
      <pivotArea dataOnly="0" labelOnly="1" fieldPosition="0">
        <references count="2">
          <reference field="0" count="1" selected="0">
            <x v="313"/>
          </reference>
          <reference field="4" count="1">
            <x v="131"/>
          </reference>
        </references>
      </pivotArea>
    </format>
    <format dxfId="14833">
      <pivotArea dataOnly="0" labelOnly="1" fieldPosition="0">
        <references count="2">
          <reference field="0" count="1" selected="0">
            <x v="314"/>
          </reference>
          <reference field="4" count="1">
            <x v="132"/>
          </reference>
        </references>
      </pivotArea>
    </format>
    <format dxfId="14832">
      <pivotArea dataOnly="0" labelOnly="1" fieldPosition="0">
        <references count="2">
          <reference field="0" count="1" selected="0">
            <x v="315"/>
          </reference>
          <reference field="4" count="1">
            <x v="133"/>
          </reference>
        </references>
      </pivotArea>
    </format>
    <format dxfId="14831">
      <pivotArea dataOnly="0" labelOnly="1" fieldPosition="0">
        <references count="2">
          <reference field="0" count="1" selected="0">
            <x v="317"/>
          </reference>
          <reference field="4" count="1">
            <x v="134"/>
          </reference>
        </references>
      </pivotArea>
    </format>
    <format dxfId="14830">
      <pivotArea dataOnly="0" labelOnly="1" fieldPosition="0">
        <references count="2">
          <reference field="0" count="1" selected="0">
            <x v="319"/>
          </reference>
          <reference field="4" count="1">
            <x v="136"/>
          </reference>
        </references>
      </pivotArea>
    </format>
    <format dxfId="14829">
      <pivotArea dataOnly="0" labelOnly="1" fieldPosition="0">
        <references count="2">
          <reference field="0" count="1" selected="0">
            <x v="320"/>
          </reference>
          <reference field="4" count="1">
            <x v="137"/>
          </reference>
        </references>
      </pivotArea>
    </format>
    <format dxfId="14828">
      <pivotArea dataOnly="0" labelOnly="1" fieldPosition="0">
        <references count="2">
          <reference field="0" count="1" selected="0">
            <x v="321"/>
          </reference>
          <reference field="4" count="1">
            <x v="138"/>
          </reference>
        </references>
      </pivotArea>
    </format>
    <format dxfId="14827">
      <pivotArea dataOnly="0" labelOnly="1" fieldPosition="0">
        <references count="2">
          <reference field="0" count="1" selected="0">
            <x v="322"/>
          </reference>
          <reference field="4" count="1">
            <x v="139"/>
          </reference>
        </references>
      </pivotArea>
    </format>
    <format dxfId="14826">
      <pivotArea dataOnly="0" labelOnly="1" fieldPosition="0">
        <references count="2">
          <reference field="0" count="1" selected="0">
            <x v="323"/>
          </reference>
          <reference field="4" count="1">
            <x v="140"/>
          </reference>
        </references>
      </pivotArea>
    </format>
    <format dxfId="14825">
      <pivotArea dataOnly="0" labelOnly="1" fieldPosition="0">
        <references count="2">
          <reference field="0" count="1" selected="0">
            <x v="324"/>
          </reference>
          <reference field="4" count="1">
            <x v="141"/>
          </reference>
        </references>
      </pivotArea>
    </format>
    <format dxfId="14824">
      <pivotArea dataOnly="0" labelOnly="1" fieldPosition="0">
        <references count="2">
          <reference field="0" count="1" selected="0">
            <x v="325"/>
          </reference>
          <reference field="4" count="1">
            <x v="142"/>
          </reference>
        </references>
      </pivotArea>
    </format>
    <format dxfId="14823">
      <pivotArea dataOnly="0" labelOnly="1" fieldPosition="0">
        <references count="2">
          <reference field="0" count="1" selected="0">
            <x v="326"/>
          </reference>
          <reference field="4" count="1">
            <x v="144"/>
          </reference>
        </references>
      </pivotArea>
    </format>
    <format dxfId="14822">
      <pivotArea dataOnly="0" labelOnly="1" fieldPosition="0">
        <references count="2">
          <reference field="0" count="1" selected="0">
            <x v="327"/>
          </reference>
          <reference field="4" count="1">
            <x v="145"/>
          </reference>
        </references>
      </pivotArea>
    </format>
    <format dxfId="14821">
      <pivotArea dataOnly="0" labelOnly="1" fieldPosition="0">
        <references count="2">
          <reference field="0" count="1" selected="0">
            <x v="328"/>
          </reference>
          <reference field="4" count="1">
            <x v="147"/>
          </reference>
        </references>
      </pivotArea>
    </format>
    <format dxfId="14820">
      <pivotArea dataOnly="0" labelOnly="1" fieldPosition="0">
        <references count="2">
          <reference field="0" count="1" selected="0">
            <x v="329"/>
          </reference>
          <reference field="4" count="1">
            <x v="149"/>
          </reference>
        </references>
      </pivotArea>
    </format>
    <format dxfId="14819">
      <pivotArea dataOnly="0" labelOnly="1" fieldPosition="0">
        <references count="2">
          <reference field="0" count="1" selected="0">
            <x v="330"/>
          </reference>
          <reference field="4" count="1">
            <x v="152"/>
          </reference>
        </references>
      </pivotArea>
    </format>
    <format dxfId="14818">
      <pivotArea dataOnly="0" labelOnly="1" fieldPosition="0">
        <references count="2">
          <reference field="0" count="1" selected="0">
            <x v="331"/>
          </reference>
          <reference field="4" count="1">
            <x v="156"/>
          </reference>
        </references>
      </pivotArea>
    </format>
    <format dxfId="14817">
      <pivotArea dataOnly="0" labelOnly="1" fieldPosition="0">
        <references count="2">
          <reference field="0" count="1" selected="0">
            <x v="332"/>
          </reference>
          <reference field="4" count="1">
            <x v="161"/>
          </reference>
        </references>
      </pivotArea>
    </format>
    <format dxfId="14816">
      <pivotArea dataOnly="0" labelOnly="1" fieldPosition="0">
        <references count="2">
          <reference field="0" count="1" selected="0">
            <x v="333"/>
          </reference>
          <reference field="4" count="1">
            <x v="162"/>
          </reference>
        </references>
      </pivotArea>
    </format>
    <format dxfId="14815">
      <pivotArea dataOnly="0" labelOnly="1" fieldPosition="0">
        <references count="2">
          <reference field="0" count="1" selected="0">
            <x v="334"/>
          </reference>
          <reference field="4" count="1">
            <x v="90"/>
          </reference>
        </references>
      </pivotArea>
    </format>
    <format dxfId="14814">
      <pivotArea dataOnly="0" labelOnly="1" fieldPosition="0">
        <references count="2">
          <reference field="0" count="1" selected="0">
            <x v="336"/>
          </reference>
          <reference field="4" count="1">
            <x v="157"/>
          </reference>
        </references>
      </pivotArea>
    </format>
    <format dxfId="14813">
      <pivotArea dataOnly="0" labelOnly="1" fieldPosition="0">
        <references count="2">
          <reference field="0" count="1" selected="0">
            <x v="337"/>
          </reference>
          <reference field="4" count="1">
            <x v="165"/>
          </reference>
        </references>
      </pivotArea>
    </format>
    <format dxfId="14812">
      <pivotArea dataOnly="0" labelOnly="1" fieldPosition="0">
        <references count="2">
          <reference field="0" count="1" selected="0">
            <x v="338"/>
          </reference>
          <reference field="4" count="1">
            <x v="166"/>
          </reference>
        </references>
      </pivotArea>
    </format>
    <format dxfId="14811">
      <pivotArea dataOnly="0" labelOnly="1" fieldPosition="0">
        <references count="2">
          <reference field="0" count="1" selected="0">
            <x v="339"/>
          </reference>
          <reference field="4" count="1">
            <x v="167"/>
          </reference>
        </references>
      </pivotArea>
    </format>
    <format dxfId="14810">
      <pivotArea dataOnly="0" labelOnly="1" fieldPosition="0">
        <references count="2">
          <reference field="0" count="1" selected="0">
            <x v="340"/>
          </reference>
          <reference field="4" count="1">
            <x v="189"/>
          </reference>
        </references>
      </pivotArea>
    </format>
    <format dxfId="14809">
      <pivotArea dataOnly="0" labelOnly="1" fieldPosition="0">
        <references count="2">
          <reference field="0" count="1" selected="0">
            <x v="342"/>
          </reference>
          <reference field="4" count="1">
            <x v="190"/>
          </reference>
        </references>
      </pivotArea>
    </format>
    <format dxfId="14808">
      <pivotArea dataOnly="0" labelOnly="1" fieldPosition="0">
        <references count="2">
          <reference field="0" count="1" selected="0">
            <x v="344"/>
          </reference>
          <reference field="4" count="1">
            <x v="192"/>
          </reference>
        </references>
      </pivotArea>
    </format>
    <format dxfId="14807">
      <pivotArea dataOnly="0" labelOnly="1" fieldPosition="0">
        <references count="2">
          <reference field="0" count="1" selected="0">
            <x v="345"/>
          </reference>
          <reference field="4" count="1">
            <x v="193"/>
          </reference>
        </references>
      </pivotArea>
    </format>
    <format dxfId="14806">
      <pivotArea dataOnly="0" labelOnly="1" fieldPosition="0">
        <references count="2">
          <reference field="0" count="1" selected="0">
            <x v="346"/>
          </reference>
          <reference field="4" count="1">
            <x v="201"/>
          </reference>
        </references>
      </pivotArea>
    </format>
    <format dxfId="14805">
      <pivotArea dataOnly="0" labelOnly="1" fieldPosition="0">
        <references count="2">
          <reference field="0" count="1" selected="0">
            <x v="347"/>
          </reference>
          <reference field="4" count="1">
            <x v="164"/>
          </reference>
        </references>
      </pivotArea>
    </format>
    <format dxfId="14804">
      <pivotArea dataOnly="0" labelOnly="1" fieldPosition="0">
        <references count="2">
          <reference field="0" count="1" selected="0">
            <x v="348"/>
          </reference>
          <reference field="4" count="1">
            <x v="172"/>
          </reference>
        </references>
      </pivotArea>
    </format>
    <format dxfId="14803">
      <pivotArea dataOnly="0" labelOnly="1" fieldPosition="0">
        <references count="2">
          <reference field="0" count="1" selected="0">
            <x v="349"/>
          </reference>
          <reference field="4" count="1">
            <x v="180"/>
          </reference>
        </references>
      </pivotArea>
    </format>
    <format dxfId="14802">
      <pivotArea dataOnly="0" labelOnly="1" fieldPosition="0">
        <references count="2">
          <reference field="0" count="1" selected="0">
            <x v="350"/>
          </reference>
          <reference field="4" count="1">
            <x v="181"/>
          </reference>
        </references>
      </pivotArea>
    </format>
    <format dxfId="14801">
      <pivotArea dataOnly="0" labelOnly="1" fieldPosition="0">
        <references count="2">
          <reference field="0" count="1" selected="0">
            <x v="351"/>
          </reference>
          <reference field="4" count="1">
            <x v="182"/>
          </reference>
        </references>
      </pivotArea>
    </format>
    <format dxfId="14800">
      <pivotArea dataOnly="0" labelOnly="1" fieldPosition="0">
        <references count="2">
          <reference field="0" count="1" selected="0">
            <x v="352"/>
          </reference>
          <reference field="4" count="1">
            <x v="190"/>
          </reference>
        </references>
      </pivotArea>
    </format>
    <format dxfId="14799">
      <pivotArea dataOnly="0" labelOnly="1" fieldPosition="0">
        <references count="2">
          <reference field="0" count="1" selected="0">
            <x v="353"/>
          </reference>
          <reference field="4" count="1">
            <x v="180"/>
          </reference>
        </references>
      </pivotArea>
    </format>
    <format dxfId="14798">
      <pivotArea dataOnly="0" labelOnly="1" fieldPosition="0">
        <references count="2">
          <reference field="0" count="1" selected="0">
            <x v="354"/>
          </reference>
          <reference field="4" count="1">
            <x v="178"/>
          </reference>
        </references>
      </pivotArea>
    </format>
    <format dxfId="14797">
      <pivotArea dataOnly="0" labelOnly="1" fieldPosition="0">
        <references count="2">
          <reference field="0" count="1" selected="0">
            <x v="356"/>
          </reference>
          <reference field="4" count="1">
            <x v="179"/>
          </reference>
        </references>
      </pivotArea>
    </format>
    <format dxfId="14796">
      <pivotArea dataOnly="0" labelOnly="1" fieldPosition="0">
        <references count="2">
          <reference field="0" count="1" selected="0">
            <x v="358"/>
          </reference>
          <reference field="4" count="1">
            <x v="180"/>
          </reference>
        </references>
      </pivotArea>
    </format>
    <format dxfId="14795">
      <pivotArea dataOnly="0" labelOnly="1" fieldPosition="0">
        <references count="2">
          <reference field="0" count="1" selected="0">
            <x v="359"/>
          </reference>
          <reference field="4" count="1">
            <x v="181"/>
          </reference>
        </references>
      </pivotArea>
    </format>
    <format dxfId="14794">
      <pivotArea dataOnly="0" labelOnly="1" fieldPosition="0">
        <references count="2">
          <reference field="0" count="1" selected="0">
            <x v="360"/>
          </reference>
          <reference field="4" count="1">
            <x v="182"/>
          </reference>
        </references>
      </pivotArea>
    </format>
    <format dxfId="14793">
      <pivotArea dataOnly="0" labelOnly="1" fieldPosition="0">
        <references count="2">
          <reference field="0" count="1" selected="0">
            <x v="361"/>
          </reference>
          <reference field="4" count="1">
            <x v="195"/>
          </reference>
        </references>
      </pivotArea>
    </format>
    <format dxfId="14792">
      <pivotArea dataOnly="0" labelOnly="1" fieldPosition="0">
        <references count="2">
          <reference field="0" count="1" selected="0">
            <x v="362"/>
          </reference>
          <reference field="4" count="1">
            <x v="199"/>
          </reference>
        </references>
      </pivotArea>
    </format>
    <format dxfId="14791">
      <pivotArea dataOnly="0" labelOnly="1" fieldPosition="0">
        <references count="2">
          <reference field="0" count="1" selected="0">
            <x v="363"/>
          </reference>
          <reference field="4" count="1">
            <x v="209"/>
          </reference>
        </references>
      </pivotArea>
    </format>
    <format dxfId="14790">
      <pivotArea dataOnly="0" labelOnly="1" fieldPosition="0">
        <references count="2">
          <reference field="0" count="1" selected="0">
            <x v="364"/>
          </reference>
          <reference field="4" count="1">
            <x v="212"/>
          </reference>
        </references>
      </pivotArea>
    </format>
    <format dxfId="14789">
      <pivotArea dataOnly="0" labelOnly="1" fieldPosition="0">
        <references count="2">
          <reference field="0" count="1" selected="0">
            <x v="365"/>
          </reference>
          <reference field="4" count="1">
            <x v="222"/>
          </reference>
        </references>
      </pivotArea>
    </format>
    <format dxfId="14788">
      <pivotArea dataOnly="0" labelOnly="1" fieldPosition="0">
        <references count="2">
          <reference field="0" count="1" selected="0">
            <x v="366"/>
          </reference>
          <reference field="4" count="1">
            <x v="223"/>
          </reference>
        </references>
      </pivotArea>
    </format>
    <format dxfId="14787">
      <pivotArea dataOnly="0" labelOnly="1" fieldPosition="0">
        <references count="2">
          <reference field="0" count="1" selected="0">
            <x v="367"/>
          </reference>
          <reference field="4" count="1">
            <x v="224"/>
          </reference>
        </references>
      </pivotArea>
    </format>
    <format dxfId="14786">
      <pivotArea dataOnly="0" labelOnly="1" fieldPosition="0">
        <references count="2">
          <reference field="0" count="1" selected="0">
            <x v="368"/>
          </reference>
          <reference field="4" count="1">
            <x v="86"/>
          </reference>
        </references>
      </pivotArea>
    </format>
    <format dxfId="14785">
      <pivotArea dataOnly="0" labelOnly="1" fieldPosition="0">
        <references count="2">
          <reference field="0" count="1" selected="0">
            <x v="369"/>
          </reference>
          <reference field="4" count="1">
            <x v="22"/>
          </reference>
        </references>
      </pivotArea>
    </format>
    <format dxfId="14784">
      <pivotArea dataOnly="0" labelOnly="1" fieldPosition="0">
        <references count="2">
          <reference field="0" count="1" selected="0">
            <x v="370"/>
          </reference>
          <reference field="4" count="1">
            <x v="84"/>
          </reference>
        </references>
      </pivotArea>
    </format>
    <format dxfId="14783">
      <pivotArea dataOnly="0" labelOnly="1" fieldPosition="0">
        <references count="2">
          <reference field="0" count="1" selected="0">
            <x v="371"/>
          </reference>
          <reference field="4" count="1">
            <x v="85"/>
          </reference>
        </references>
      </pivotArea>
    </format>
    <format dxfId="14782">
      <pivotArea dataOnly="0" labelOnly="1" fieldPosition="0">
        <references count="2">
          <reference field="0" count="1" selected="0">
            <x v="372"/>
          </reference>
          <reference field="4" count="1">
            <x v="123"/>
          </reference>
        </references>
      </pivotArea>
    </format>
    <format dxfId="14781">
      <pivotArea dataOnly="0" labelOnly="1" fieldPosition="0">
        <references count="2">
          <reference field="0" count="1" selected="0">
            <x v="373"/>
          </reference>
          <reference field="4" count="1">
            <x v="155"/>
          </reference>
        </references>
      </pivotArea>
    </format>
    <format dxfId="14780">
      <pivotArea dataOnly="0" labelOnly="1" fieldPosition="0">
        <references count="2">
          <reference field="0" count="1" selected="0">
            <x v="374"/>
          </reference>
          <reference field="4" count="1">
            <x v="156"/>
          </reference>
        </references>
      </pivotArea>
    </format>
    <format dxfId="14779">
      <pivotArea dataOnly="0" labelOnly="1" fieldPosition="0">
        <references count="2">
          <reference field="0" count="1" selected="0">
            <x v="375"/>
          </reference>
          <reference field="4" count="1">
            <x v="157"/>
          </reference>
        </references>
      </pivotArea>
    </format>
    <format dxfId="14778">
      <pivotArea dataOnly="0" labelOnly="1" fieldPosition="0">
        <references count="2">
          <reference field="0" count="1" selected="0">
            <x v="376"/>
          </reference>
          <reference field="4" count="1">
            <x v="160"/>
          </reference>
        </references>
      </pivotArea>
    </format>
    <format dxfId="14777">
      <pivotArea dataOnly="0" labelOnly="1" fieldPosition="0">
        <references count="2">
          <reference field="0" count="1" selected="0">
            <x v="377"/>
          </reference>
          <reference field="4" count="1">
            <x v="161"/>
          </reference>
        </references>
      </pivotArea>
    </format>
    <format dxfId="14776">
      <pivotArea dataOnly="0" labelOnly="1" fieldPosition="0">
        <references count="2">
          <reference field="0" count="1" selected="0">
            <x v="378"/>
          </reference>
          <reference field="4" count="1">
            <x v="162"/>
          </reference>
        </references>
      </pivotArea>
    </format>
    <format dxfId="14775">
      <pivotArea dataOnly="0" labelOnly="1" fieldPosition="0">
        <references count="2">
          <reference field="0" count="1" selected="0">
            <x v="379"/>
          </reference>
          <reference field="4" count="1">
            <x v="238"/>
          </reference>
        </references>
      </pivotArea>
    </format>
    <format dxfId="14774">
      <pivotArea dataOnly="0" labelOnly="1" fieldPosition="0">
        <references count="2">
          <reference field="0" count="1" selected="0">
            <x v="380"/>
          </reference>
          <reference field="4" count="1">
            <x v="189"/>
          </reference>
        </references>
      </pivotArea>
    </format>
    <format dxfId="14773">
      <pivotArea dataOnly="0" labelOnly="1" fieldPosition="0">
        <references count="2">
          <reference field="0" count="1" selected="0">
            <x v="381"/>
          </reference>
          <reference field="4" count="1">
            <x v="193"/>
          </reference>
        </references>
      </pivotArea>
    </format>
    <format dxfId="14772">
      <pivotArea dataOnly="0" labelOnly="1" fieldPosition="0">
        <references count="2">
          <reference field="0" count="1" selected="0">
            <x v="382"/>
          </reference>
          <reference field="4" count="1">
            <x v="196"/>
          </reference>
        </references>
      </pivotArea>
    </format>
    <format dxfId="14771">
      <pivotArea dataOnly="0" labelOnly="1" fieldPosition="0">
        <references count="2">
          <reference field="0" count="1" selected="0">
            <x v="383"/>
          </reference>
          <reference field="4" count="1">
            <x v="197"/>
          </reference>
        </references>
      </pivotArea>
    </format>
    <format dxfId="14770">
      <pivotArea dataOnly="0" labelOnly="1" fieldPosition="0">
        <references count="2">
          <reference field="0" count="1" selected="0">
            <x v="384"/>
          </reference>
          <reference field="4" count="1">
            <x v="198"/>
          </reference>
        </references>
      </pivotArea>
    </format>
    <format dxfId="14769">
      <pivotArea dataOnly="0" labelOnly="1" fieldPosition="0">
        <references count="2">
          <reference field="0" count="1" selected="0">
            <x v="385"/>
          </reference>
          <reference field="4" count="1">
            <x v="163"/>
          </reference>
        </references>
      </pivotArea>
    </format>
    <format dxfId="14768">
      <pivotArea dataOnly="0" labelOnly="1" fieldPosition="0">
        <references count="2">
          <reference field="0" count="1" selected="0">
            <x v="387"/>
          </reference>
          <reference field="4" count="1">
            <x v="164"/>
          </reference>
        </references>
      </pivotArea>
    </format>
    <format dxfId="14767">
      <pivotArea dataOnly="0" labelOnly="1" fieldPosition="0">
        <references count="2">
          <reference field="0" count="1" selected="0">
            <x v="389"/>
          </reference>
          <reference field="4" count="1">
            <x v="165"/>
          </reference>
        </references>
      </pivotArea>
    </format>
    <format dxfId="14766">
      <pivotArea dataOnly="0" labelOnly="1" fieldPosition="0">
        <references count="2">
          <reference field="0" count="1" selected="0">
            <x v="390"/>
          </reference>
          <reference field="4" count="1">
            <x v="166"/>
          </reference>
        </references>
      </pivotArea>
    </format>
    <format dxfId="14765">
      <pivotArea dataOnly="0" labelOnly="1" fieldPosition="0">
        <references count="2">
          <reference field="0" count="1" selected="0">
            <x v="391"/>
          </reference>
          <reference field="4" count="1">
            <x v="168"/>
          </reference>
        </references>
      </pivotArea>
    </format>
    <format dxfId="14764">
      <pivotArea dataOnly="0" labelOnly="1" fieldPosition="0">
        <references count="2">
          <reference field="0" count="1" selected="0">
            <x v="392"/>
          </reference>
          <reference field="4" count="1">
            <x v="169"/>
          </reference>
        </references>
      </pivotArea>
    </format>
    <format dxfId="14763">
      <pivotArea dataOnly="0" labelOnly="1" fieldPosition="0">
        <references count="2">
          <reference field="0" count="1" selected="0">
            <x v="393"/>
          </reference>
          <reference field="4" count="1">
            <x v="170"/>
          </reference>
        </references>
      </pivotArea>
    </format>
    <format dxfId="14762">
      <pivotArea dataOnly="0" labelOnly="1" fieldPosition="0">
        <references count="2">
          <reference field="0" count="1" selected="0">
            <x v="394"/>
          </reference>
          <reference field="4" count="1">
            <x v="171"/>
          </reference>
        </references>
      </pivotArea>
    </format>
    <format dxfId="14761">
      <pivotArea dataOnly="0" labelOnly="1" fieldPosition="0">
        <references count="2">
          <reference field="0" count="1" selected="0">
            <x v="395"/>
          </reference>
          <reference field="4" count="1">
            <x v="172"/>
          </reference>
        </references>
      </pivotArea>
    </format>
    <format dxfId="14760">
      <pivotArea dataOnly="0" labelOnly="1" fieldPosition="0">
        <references count="2">
          <reference field="0" count="1" selected="0">
            <x v="396"/>
          </reference>
          <reference field="4" count="1">
            <x v="175"/>
          </reference>
        </references>
      </pivotArea>
    </format>
    <format dxfId="14759">
      <pivotArea dataOnly="0" labelOnly="1" fieldPosition="0">
        <references count="2">
          <reference field="0" count="1" selected="0">
            <x v="398"/>
          </reference>
          <reference field="4" count="1">
            <x v="176"/>
          </reference>
        </references>
      </pivotArea>
    </format>
    <format dxfId="14758">
      <pivotArea dataOnly="0" labelOnly="1" fieldPosition="0">
        <references count="2">
          <reference field="0" count="1" selected="0">
            <x v="399"/>
          </reference>
          <reference field="4" count="1">
            <x v="177"/>
          </reference>
        </references>
      </pivotArea>
    </format>
    <format dxfId="14757">
      <pivotArea dataOnly="0" labelOnly="1" fieldPosition="0">
        <references count="2">
          <reference field="0" count="1" selected="0">
            <x v="400"/>
          </reference>
          <reference field="4" count="1">
            <x v="178"/>
          </reference>
        </references>
      </pivotArea>
    </format>
    <format dxfId="14756">
      <pivotArea dataOnly="0" labelOnly="1" fieldPosition="0">
        <references count="2">
          <reference field="0" count="1" selected="0">
            <x v="402"/>
          </reference>
          <reference field="4" count="1">
            <x v="179"/>
          </reference>
        </references>
      </pivotArea>
    </format>
    <format dxfId="14755">
      <pivotArea dataOnly="0" labelOnly="1" fieldPosition="0">
        <references count="2">
          <reference field="0" count="1" selected="0">
            <x v="405"/>
          </reference>
          <reference field="4" count="1">
            <x v="180"/>
          </reference>
        </references>
      </pivotArea>
    </format>
    <format dxfId="14754">
      <pivotArea dataOnly="0" labelOnly="1" fieldPosition="0">
        <references count="2">
          <reference field="0" count="1" selected="0">
            <x v="406"/>
          </reference>
          <reference field="4" count="1">
            <x v="185"/>
          </reference>
        </references>
      </pivotArea>
    </format>
    <format dxfId="14753">
      <pivotArea dataOnly="0" labelOnly="1" fieldPosition="0">
        <references count="2">
          <reference field="0" count="1" selected="0">
            <x v="408"/>
          </reference>
          <reference field="4" count="1">
            <x v="186"/>
          </reference>
        </references>
      </pivotArea>
    </format>
    <format dxfId="14752">
      <pivotArea dataOnly="0" labelOnly="1" fieldPosition="0">
        <references count="2">
          <reference field="0" count="1" selected="0">
            <x v="411"/>
          </reference>
          <reference field="4" count="1">
            <x v="187"/>
          </reference>
        </references>
      </pivotArea>
    </format>
    <format dxfId="14751">
      <pivotArea dataOnly="0" labelOnly="1" fieldPosition="0">
        <references count="2">
          <reference field="0" count="1" selected="0">
            <x v="412"/>
          </reference>
          <reference field="4" count="1">
            <x v="188"/>
          </reference>
        </references>
      </pivotArea>
    </format>
    <format dxfId="14750">
      <pivotArea dataOnly="0" labelOnly="1" fieldPosition="0">
        <references count="2">
          <reference field="0" count="1" selected="0">
            <x v="417"/>
          </reference>
          <reference field="4" count="1">
            <x v="189"/>
          </reference>
        </references>
      </pivotArea>
    </format>
    <format dxfId="14749">
      <pivotArea dataOnly="0" labelOnly="1" fieldPosition="0">
        <references count="2">
          <reference field="0" count="1" selected="0">
            <x v="418"/>
          </reference>
          <reference field="4" count="1">
            <x v="191"/>
          </reference>
        </references>
      </pivotArea>
    </format>
    <format dxfId="14748">
      <pivotArea dataOnly="0" labelOnly="1" fieldPosition="0">
        <references count="2">
          <reference field="0" count="1" selected="0">
            <x v="419"/>
          </reference>
          <reference field="4" count="1">
            <x v="192"/>
          </reference>
        </references>
      </pivotArea>
    </format>
    <format dxfId="14747">
      <pivotArea dataOnly="0" labelOnly="1" fieldPosition="0">
        <references count="2">
          <reference field="0" count="1" selected="0">
            <x v="421"/>
          </reference>
          <reference field="4" count="1">
            <x v="194"/>
          </reference>
        </references>
      </pivotArea>
    </format>
    <format dxfId="14746">
      <pivotArea dataOnly="0" labelOnly="1" fieldPosition="0">
        <references count="2">
          <reference field="0" count="1" selected="0">
            <x v="425"/>
          </reference>
          <reference field="4" count="1">
            <x v="196"/>
          </reference>
        </references>
      </pivotArea>
    </format>
    <format dxfId="14745">
      <pivotArea dataOnly="0" labelOnly="1" fieldPosition="0">
        <references count="2">
          <reference field="0" count="1" selected="0">
            <x v="428"/>
          </reference>
          <reference field="4" count="1">
            <x v="199"/>
          </reference>
        </references>
      </pivotArea>
    </format>
    <format dxfId="14744">
      <pivotArea dataOnly="0" labelOnly="1" fieldPosition="0">
        <references count="2">
          <reference field="0" count="1" selected="0">
            <x v="429"/>
          </reference>
          <reference field="4" count="1">
            <x v="200"/>
          </reference>
        </references>
      </pivotArea>
    </format>
    <format dxfId="14743">
      <pivotArea dataOnly="0" labelOnly="1" fieldPosition="0">
        <references count="2">
          <reference field="0" count="1" selected="0">
            <x v="434"/>
          </reference>
          <reference field="4" count="1">
            <x v="201"/>
          </reference>
        </references>
      </pivotArea>
    </format>
    <format dxfId="14742">
      <pivotArea dataOnly="0" labelOnly="1" fieldPosition="0">
        <references count="2">
          <reference field="0" count="1" selected="0">
            <x v="435"/>
          </reference>
          <reference field="4" count="1">
            <x v="202"/>
          </reference>
        </references>
      </pivotArea>
    </format>
    <format dxfId="14741">
      <pivotArea dataOnly="0" labelOnly="1" fieldPosition="0">
        <references count="2">
          <reference field="0" count="1" selected="0">
            <x v="436"/>
          </reference>
          <reference field="4" count="1">
            <x v="203"/>
          </reference>
        </references>
      </pivotArea>
    </format>
    <format dxfId="14740">
      <pivotArea dataOnly="0" labelOnly="1" fieldPosition="0">
        <references count="2">
          <reference field="0" count="1" selected="0">
            <x v="437"/>
          </reference>
          <reference field="4" count="1">
            <x v="204"/>
          </reference>
        </references>
      </pivotArea>
    </format>
    <format dxfId="14739">
      <pivotArea dataOnly="0" labelOnly="1" fieldPosition="0">
        <references count="2">
          <reference field="0" count="1" selected="0">
            <x v="438"/>
          </reference>
          <reference field="4" count="1">
            <x v="205"/>
          </reference>
        </references>
      </pivotArea>
    </format>
    <format dxfId="14738">
      <pivotArea dataOnly="0" labelOnly="1" fieldPosition="0">
        <references count="2">
          <reference field="0" count="1" selected="0">
            <x v="439"/>
          </reference>
          <reference field="4" count="1">
            <x v="207"/>
          </reference>
        </references>
      </pivotArea>
    </format>
    <format dxfId="14737">
      <pivotArea dataOnly="0" labelOnly="1" fieldPosition="0">
        <references count="2">
          <reference field="0" count="1" selected="0">
            <x v="440"/>
          </reference>
          <reference field="4" count="1">
            <x v="210"/>
          </reference>
        </references>
      </pivotArea>
    </format>
    <format dxfId="14736">
      <pivotArea dataOnly="0" labelOnly="1" fieldPosition="0">
        <references count="2">
          <reference field="0" count="1" selected="0">
            <x v="441"/>
          </reference>
          <reference field="4" count="1">
            <x v="214"/>
          </reference>
        </references>
      </pivotArea>
    </format>
    <format dxfId="14735">
      <pivotArea dataOnly="0" labelOnly="1" fieldPosition="0">
        <references count="2">
          <reference field="0" count="1" selected="0">
            <x v="442"/>
          </reference>
          <reference field="4" count="1">
            <x v="216"/>
          </reference>
        </references>
      </pivotArea>
    </format>
    <format dxfId="14734">
      <pivotArea dataOnly="0" labelOnly="1" fieldPosition="0">
        <references count="2">
          <reference field="0" count="1" selected="0">
            <x v="444"/>
          </reference>
          <reference field="4" count="1">
            <x v="217"/>
          </reference>
        </references>
      </pivotArea>
    </format>
    <format dxfId="14733">
      <pivotArea dataOnly="0" labelOnly="1" fieldPosition="0">
        <references count="2">
          <reference field="0" count="1" selected="0">
            <x v="445"/>
          </reference>
          <reference field="4" count="1">
            <x v="226"/>
          </reference>
        </references>
      </pivotArea>
    </format>
    <format dxfId="14732">
      <pivotArea dataOnly="0" labelOnly="1" fieldPosition="0">
        <references count="2">
          <reference field="0" count="1" selected="0">
            <x v="446"/>
          </reference>
          <reference field="4" count="1">
            <x v="232"/>
          </reference>
        </references>
      </pivotArea>
    </format>
    <format dxfId="14731">
      <pivotArea dataOnly="0" labelOnly="1" fieldPosition="0">
        <references count="2">
          <reference field="0" count="1" selected="0">
            <x v="447"/>
          </reference>
          <reference field="4" count="1">
            <x v="184"/>
          </reference>
        </references>
      </pivotArea>
    </format>
    <format dxfId="14730">
      <pivotArea dataOnly="0" labelOnly="1" fieldPosition="0">
        <references count="2">
          <reference field="0" count="1" selected="0">
            <x v="449"/>
          </reference>
          <reference field="4" count="1">
            <x v="206"/>
          </reference>
        </references>
      </pivotArea>
    </format>
    <format dxfId="14729">
      <pivotArea dataOnly="0" labelOnly="1" fieldPosition="0">
        <references count="2">
          <reference field="0" count="1" selected="0">
            <x v="450"/>
          </reference>
          <reference field="4" count="1">
            <x v="207"/>
          </reference>
        </references>
      </pivotArea>
    </format>
    <format dxfId="14728">
      <pivotArea dataOnly="0" labelOnly="1" fieldPosition="0">
        <references count="2">
          <reference field="0" count="1" selected="0">
            <x v="451"/>
          </reference>
          <reference field="4" count="1">
            <x v="209"/>
          </reference>
        </references>
      </pivotArea>
    </format>
    <format dxfId="14727">
      <pivotArea dataOnly="0" labelOnly="1" fieldPosition="0">
        <references count="2">
          <reference field="0" count="1" selected="0">
            <x v="452"/>
          </reference>
          <reference field="4" count="1">
            <x v="210"/>
          </reference>
        </references>
      </pivotArea>
    </format>
    <format dxfId="14726">
      <pivotArea dataOnly="0" labelOnly="1" fieldPosition="0">
        <references count="2">
          <reference field="0" count="1" selected="0">
            <x v="453"/>
          </reference>
          <reference field="4" count="1">
            <x v="212"/>
          </reference>
        </references>
      </pivotArea>
    </format>
    <format dxfId="14725">
      <pivotArea dataOnly="0" labelOnly="1" fieldPosition="0">
        <references count="2">
          <reference field="0" count="1" selected="0">
            <x v="454"/>
          </reference>
          <reference field="4" count="1">
            <x v="216"/>
          </reference>
        </references>
      </pivotArea>
    </format>
    <format dxfId="14724">
      <pivotArea dataOnly="0" labelOnly="1" fieldPosition="0">
        <references count="2">
          <reference field="0" count="1" selected="0">
            <x v="455"/>
          </reference>
          <reference field="4" count="1">
            <x v="218"/>
          </reference>
        </references>
      </pivotArea>
    </format>
    <format dxfId="14723">
      <pivotArea dataOnly="0" labelOnly="1" fieldPosition="0">
        <references count="2">
          <reference field="0" count="1" selected="0">
            <x v="456"/>
          </reference>
          <reference field="4" count="1">
            <x v="191"/>
          </reference>
        </references>
      </pivotArea>
    </format>
    <format dxfId="14722">
      <pivotArea dataOnly="0" labelOnly="1" fieldPosition="0">
        <references count="2">
          <reference field="0" count="1" selected="0">
            <x v="457"/>
          </reference>
          <reference field="4" count="1">
            <x v="205"/>
          </reference>
        </references>
      </pivotArea>
    </format>
    <format dxfId="14721">
      <pivotArea dataOnly="0" labelOnly="1" fieldPosition="0">
        <references count="2">
          <reference field="0" count="1" selected="0">
            <x v="460"/>
          </reference>
          <reference field="4" count="1">
            <x v="206"/>
          </reference>
        </references>
      </pivotArea>
    </format>
    <format dxfId="14720">
      <pivotArea dataOnly="0" labelOnly="1" fieldPosition="0">
        <references count="2">
          <reference field="0" count="1" selected="0">
            <x v="462"/>
          </reference>
          <reference field="4" count="1">
            <x v="207"/>
          </reference>
        </references>
      </pivotArea>
    </format>
    <format dxfId="14719">
      <pivotArea dataOnly="0" labelOnly="1" fieldPosition="0">
        <references count="2">
          <reference field="0" count="1" selected="0">
            <x v="465"/>
          </reference>
          <reference field="4" count="1">
            <x v="208"/>
          </reference>
        </references>
      </pivotArea>
    </format>
    <format dxfId="14718">
      <pivotArea dataOnly="0" labelOnly="1" fieldPosition="0">
        <references count="2">
          <reference field="0" count="1" selected="0">
            <x v="469"/>
          </reference>
          <reference field="4" count="1">
            <x v="209"/>
          </reference>
        </references>
      </pivotArea>
    </format>
    <format dxfId="14717">
      <pivotArea dataOnly="0" labelOnly="1" fieldPosition="0">
        <references count="2">
          <reference field="0" count="1" selected="0">
            <x v="472"/>
          </reference>
          <reference field="4" count="1">
            <x v="210"/>
          </reference>
        </references>
      </pivotArea>
    </format>
    <format dxfId="14716">
      <pivotArea dataOnly="0" labelOnly="1" fieldPosition="0">
        <references count="2">
          <reference field="0" count="1" selected="0">
            <x v="476"/>
          </reference>
          <reference field="4" count="1">
            <x v="211"/>
          </reference>
        </references>
      </pivotArea>
    </format>
    <format dxfId="14715">
      <pivotArea dataOnly="0" labelOnly="1" fieldPosition="0">
        <references count="2">
          <reference field="0" count="1" selected="0">
            <x v="478"/>
          </reference>
          <reference field="4" count="1">
            <x v="212"/>
          </reference>
        </references>
      </pivotArea>
    </format>
    <format dxfId="14714">
      <pivotArea dataOnly="0" labelOnly="1" fieldPosition="0">
        <references count="2">
          <reference field="0" count="1" selected="0">
            <x v="479"/>
          </reference>
          <reference field="4" count="1">
            <x v="213"/>
          </reference>
        </references>
      </pivotArea>
    </format>
    <format dxfId="14713">
      <pivotArea dataOnly="0" labelOnly="1" fieldPosition="0">
        <references count="2">
          <reference field="0" count="1" selected="0">
            <x v="481"/>
          </reference>
          <reference field="4" count="1">
            <x v="215"/>
          </reference>
        </references>
      </pivotArea>
    </format>
    <format dxfId="14712">
      <pivotArea dataOnly="0" labelOnly="1" fieldPosition="0">
        <references count="2">
          <reference field="0" count="1" selected="0">
            <x v="485"/>
          </reference>
          <reference field="4" count="1">
            <x v="217"/>
          </reference>
        </references>
      </pivotArea>
    </format>
    <format dxfId="14711">
      <pivotArea dataOnly="0" labelOnly="1" fieldPosition="0">
        <references count="2">
          <reference field="0" count="1" selected="0">
            <x v="486"/>
          </reference>
          <reference field="4" count="1">
            <x v="218"/>
          </reference>
        </references>
      </pivotArea>
    </format>
    <format dxfId="14710">
      <pivotArea dataOnly="0" labelOnly="1" fieldPosition="0">
        <references count="2">
          <reference field="0" count="1" selected="0">
            <x v="488"/>
          </reference>
          <reference field="4" count="1">
            <x v="219"/>
          </reference>
        </references>
      </pivotArea>
    </format>
    <format dxfId="14709">
      <pivotArea dataOnly="0" labelOnly="1" fieldPosition="0">
        <references count="2">
          <reference field="0" count="1" selected="0">
            <x v="489"/>
          </reference>
          <reference field="4" count="1">
            <x v="220"/>
          </reference>
        </references>
      </pivotArea>
    </format>
    <format dxfId="14708">
      <pivotArea dataOnly="0" labelOnly="1" fieldPosition="0">
        <references count="2">
          <reference field="0" count="1" selected="0">
            <x v="490"/>
          </reference>
          <reference field="4" count="1">
            <x v="223"/>
          </reference>
        </references>
      </pivotArea>
    </format>
    <format dxfId="14707">
      <pivotArea dataOnly="0" labelOnly="1" fieldPosition="0">
        <references count="2">
          <reference field="0" count="1" selected="0">
            <x v="491"/>
          </reference>
          <reference field="4" count="1">
            <x v="235"/>
          </reference>
        </references>
      </pivotArea>
    </format>
    <format dxfId="14706">
      <pivotArea dataOnly="0" labelOnly="1" fieldPosition="0">
        <references count="2">
          <reference field="0" count="1" selected="0">
            <x v="492"/>
          </reference>
          <reference field="4" count="1">
            <x v="222"/>
          </reference>
        </references>
      </pivotArea>
    </format>
    <format dxfId="14705">
      <pivotArea dataOnly="0" labelOnly="1" fieldPosition="0">
        <references count="2">
          <reference field="0" count="1" selected="0">
            <x v="493"/>
          </reference>
          <reference field="4" count="1">
            <x v="226"/>
          </reference>
        </references>
      </pivotArea>
    </format>
    <format dxfId="14704">
      <pivotArea dataOnly="0" labelOnly="1" fieldPosition="0">
        <references count="2">
          <reference field="0" count="1" selected="0">
            <x v="495"/>
          </reference>
          <reference field="4" count="1">
            <x v="227"/>
          </reference>
        </references>
      </pivotArea>
    </format>
    <format dxfId="14703">
      <pivotArea dataOnly="0" labelOnly="1" fieldPosition="0">
        <references count="2">
          <reference field="0" count="1" selected="0">
            <x v="496"/>
          </reference>
          <reference field="4" count="1">
            <x v="228"/>
          </reference>
        </references>
      </pivotArea>
    </format>
    <format dxfId="14702">
      <pivotArea dataOnly="0" labelOnly="1" fieldPosition="0">
        <references count="2">
          <reference field="0" count="1" selected="0">
            <x v="497"/>
          </reference>
          <reference field="4" count="1">
            <x v="229"/>
          </reference>
        </references>
      </pivotArea>
    </format>
    <format dxfId="14701">
      <pivotArea dataOnly="0" labelOnly="1" fieldPosition="0">
        <references count="2">
          <reference field="0" count="1" selected="0">
            <x v="498"/>
          </reference>
          <reference field="4" count="1">
            <x v="230"/>
          </reference>
        </references>
      </pivotArea>
    </format>
    <format dxfId="14700">
      <pivotArea dataOnly="0" labelOnly="1" fieldPosition="0">
        <references count="2">
          <reference field="0" count="1" selected="0">
            <x v="500"/>
          </reference>
          <reference field="4" count="1">
            <x v="231"/>
          </reference>
        </references>
      </pivotArea>
    </format>
    <format dxfId="14699">
      <pivotArea dataOnly="0" labelOnly="1" fieldPosition="0">
        <references count="2">
          <reference field="0" count="1" selected="0">
            <x v="501"/>
          </reference>
          <reference field="4" count="1">
            <x v="232"/>
          </reference>
        </references>
      </pivotArea>
    </format>
    <format dxfId="14698">
      <pivotArea dataOnly="0" labelOnly="1" fieldPosition="0">
        <references count="2">
          <reference field="0" count="1" selected="0">
            <x v="503"/>
          </reference>
          <reference field="4" count="1">
            <x v="233"/>
          </reference>
        </references>
      </pivotArea>
    </format>
    <format dxfId="14697">
      <pivotArea dataOnly="0" labelOnly="1" fieldPosition="0">
        <references count="2">
          <reference field="0" count="1" selected="0">
            <x v="504"/>
          </reference>
          <reference field="4" count="1">
            <x v="234"/>
          </reference>
        </references>
      </pivotArea>
    </format>
    <format dxfId="14696">
      <pivotArea dataOnly="0" labelOnly="1" fieldPosition="0">
        <references count="2">
          <reference field="0" count="1" selected="0">
            <x v="505"/>
          </reference>
          <reference field="4" count="1">
            <x v="236"/>
          </reference>
        </references>
      </pivotArea>
    </format>
    <format dxfId="14695">
      <pivotArea dataOnly="0" labelOnly="1" fieldPosition="0">
        <references count="3">
          <reference field="0" count="1" selected="0">
            <x v="0"/>
          </reference>
          <reference field="4" count="1" selected="0">
            <x v="119"/>
          </reference>
          <reference field="5" count="1">
            <x v="1"/>
          </reference>
        </references>
      </pivotArea>
    </format>
    <format dxfId="14694">
      <pivotArea dataOnly="0" labelOnly="1" fieldPosition="0">
        <references count="3">
          <reference field="0" count="1" selected="0">
            <x v="17"/>
          </reference>
          <reference field="4" count="1" selected="0">
            <x v="0"/>
          </reference>
          <reference field="5" count="1">
            <x v="0"/>
          </reference>
        </references>
      </pivotArea>
    </format>
    <format dxfId="14693">
      <pivotArea dataOnly="0" labelOnly="1" fieldPosition="0">
        <references count="3">
          <reference field="0" count="1" selected="0">
            <x v="26"/>
          </reference>
          <reference field="4" count="1" selected="0">
            <x v="5"/>
          </reference>
          <reference field="5" count="1">
            <x v="6"/>
          </reference>
        </references>
      </pivotArea>
    </format>
    <format dxfId="14692">
      <pivotArea dataOnly="0" labelOnly="1" fieldPosition="0">
        <references count="3">
          <reference field="0" count="1" selected="0">
            <x v="27"/>
          </reference>
          <reference field="4" count="1" selected="0">
            <x v="83"/>
          </reference>
          <reference field="5" count="1">
            <x v="10"/>
          </reference>
        </references>
      </pivotArea>
    </format>
    <format dxfId="14691">
      <pivotArea dataOnly="0" labelOnly="1" fieldPosition="0">
        <references count="3">
          <reference field="0" count="1" selected="0">
            <x v="28"/>
          </reference>
          <reference field="4" count="1" selected="0">
            <x v="13"/>
          </reference>
          <reference field="5" count="1">
            <x v="6"/>
          </reference>
        </references>
      </pivotArea>
    </format>
    <format dxfId="14690">
      <pivotArea dataOnly="0" labelOnly="1" fieldPosition="0">
        <references count="3">
          <reference field="0" count="1" selected="0">
            <x v="32"/>
          </reference>
          <reference field="4" count="1" selected="0">
            <x v="7"/>
          </reference>
          <reference field="5" count="1">
            <x v="3"/>
          </reference>
        </references>
      </pivotArea>
    </format>
    <format dxfId="14689">
      <pivotArea dataOnly="0" labelOnly="1" fieldPosition="0">
        <references count="3">
          <reference field="0" count="1" selected="0">
            <x v="46"/>
          </reference>
          <reference field="4" count="1" selected="0">
            <x v="17"/>
          </reference>
          <reference field="5" count="1">
            <x v="10"/>
          </reference>
        </references>
      </pivotArea>
    </format>
    <format dxfId="14688">
      <pivotArea dataOnly="0" labelOnly="1" fieldPosition="0">
        <references count="3">
          <reference field="0" count="1" selected="0">
            <x v="48"/>
          </reference>
          <reference field="4" count="1" selected="0">
            <x v="20"/>
          </reference>
          <reference field="5" count="1">
            <x v="3"/>
          </reference>
        </references>
      </pivotArea>
    </format>
    <format dxfId="14687">
      <pivotArea dataOnly="0" labelOnly="1" fieldPosition="0">
        <references count="3">
          <reference field="0" count="1" selected="0">
            <x v="59"/>
          </reference>
          <reference field="4" count="1" selected="0">
            <x v="42"/>
          </reference>
          <reference field="5" count="1">
            <x v="10"/>
          </reference>
        </references>
      </pivotArea>
    </format>
    <format dxfId="14686">
      <pivotArea dataOnly="0" labelOnly="1" fieldPosition="0">
        <references count="3">
          <reference field="0" count="1" selected="0">
            <x v="61"/>
          </reference>
          <reference field="4" count="1" selected="0">
            <x v="50"/>
          </reference>
          <reference field="5" count="1">
            <x v="3"/>
          </reference>
        </references>
      </pivotArea>
    </format>
    <format dxfId="14685">
      <pivotArea dataOnly="0" labelOnly="1" fieldPosition="0">
        <references count="3">
          <reference field="0" count="1" selected="0">
            <x v="62"/>
          </reference>
          <reference field="4" count="1" selected="0">
            <x v="51"/>
          </reference>
          <reference field="5" count="1">
            <x v="10"/>
          </reference>
        </references>
      </pivotArea>
    </format>
    <format dxfId="14684">
      <pivotArea dataOnly="0" labelOnly="1" fieldPosition="0">
        <references count="3">
          <reference field="0" count="1" selected="0">
            <x v="64"/>
          </reference>
          <reference field="4" count="1" selected="0">
            <x v="65"/>
          </reference>
          <reference field="5" count="1">
            <x v="3"/>
          </reference>
        </references>
      </pivotArea>
    </format>
    <format dxfId="14683">
      <pivotArea dataOnly="0" labelOnly="1" fieldPosition="0">
        <references count="3">
          <reference field="0" count="1" selected="0">
            <x v="65"/>
          </reference>
          <reference field="4" count="1" selected="0">
            <x v="67"/>
          </reference>
          <reference field="5" count="1">
            <x v="10"/>
          </reference>
        </references>
      </pivotArea>
    </format>
    <format dxfId="14682">
      <pivotArea dataOnly="0" labelOnly="1" fieldPosition="0">
        <references count="3">
          <reference field="0" count="1" selected="0">
            <x v="66"/>
          </reference>
          <reference field="4" count="1" selected="0">
            <x v="68"/>
          </reference>
          <reference field="5" count="1">
            <x v="3"/>
          </reference>
        </references>
      </pivotArea>
    </format>
    <format dxfId="14681">
      <pivotArea dataOnly="0" labelOnly="1" fieldPosition="0">
        <references count="3">
          <reference field="0" count="1" selected="0">
            <x v="77"/>
          </reference>
          <reference field="4" count="1" selected="0">
            <x v="106"/>
          </reference>
          <reference field="5" count="1">
            <x v="10"/>
          </reference>
        </references>
      </pivotArea>
    </format>
    <format dxfId="14680">
      <pivotArea dataOnly="0" labelOnly="1" fieldPosition="0">
        <references count="3">
          <reference field="0" count="1" selected="0">
            <x v="79"/>
          </reference>
          <reference field="4" count="1" selected="0">
            <x v="110"/>
          </reference>
          <reference field="5" count="1">
            <x v="3"/>
          </reference>
        </references>
      </pivotArea>
    </format>
    <format dxfId="14679">
      <pivotArea dataOnly="0" labelOnly="1" fieldPosition="0">
        <references count="3">
          <reference field="0" count="1" selected="0">
            <x v="90"/>
          </reference>
          <reference field="4" count="1" selected="0">
            <x v="144"/>
          </reference>
          <reference field="5" count="1">
            <x v="10"/>
          </reference>
        </references>
      </pivotArea>
    </format>
    <format dxfId="14678">
      <pivotArea dataOnly="0" labelOnly="1" fieldPosition="0">
        <references count="3">
          <reference field="0" count="1" selected="0">
            <x v="91"/>
          </reference>
          <reference field="4" count="1" selected="0">
            <x v="145"/>
          </reference>
          <reference field="5" count="1">
            <x v="3"/>
          </reference>
        </references>
      </pivotArea>
    </format>
    <format dxfId="14677">
      <pivotArea dataOnly="0" labelOnly="1" fieldPosition="0">
        <references count="3">
          <reference field="0" count="1" selected="0">
            <x v="128"/>
          </reference>
          <reference field="4" count="1" selected="0">
            <x v="166"/>
          </reference>
          <reference field="5" count="1">
            <x v="10"/>
          </reference>
        </references>
      </pivotArea>
    </format>
    <format dxfId="14676">
      <pivotArea dataOnly="0" labelOnly="1" fieldPosition="0">
        <references count="3">
          <reference field="0" count="1" selected="0">
            <x v="129"/>
          </reference>
          <reference field="4" count="1" selected="0">
            <x v="167"/>
          </reference>
          <reference field="5" count="1">
            <x v="3"/>
          </reference>
        </references>
      </pivotArea>
    </format>
    <format dxfId="14675">
      <pivotArea dataOnly="0" labelOnly="1" fieldPosition="0">
        <references count="3">
          <reference field="0" count="1" selected="0">
            <x v="137"/>
          </reference>
          <reference field="4" count="1" selected="0">
            <x v="172"/>
          </reference>
          <reference field="5" count="1">
            <x v="10"/>
          </reference>
        </references>
      </pivotArea>
    </format>
    <format dxfId="14674">
      <pivotArea dataOnly="0" labelOnly="1" fieldPosition="0">
        <references count="3">
          <reference field="0" count="1" selected="0">
            <x v="138"/>
          </reference>
          <reference field="4" count="1" selected="0">
            <x v="173"/>
          </reference>
          <reference field="5" count="1">
            <x v="3"/>
          </reference>
        </references>
      </pivotArea>
    </format>
    <format dxfId="14673">
      <pivotArea dataOnly="0" labelOnly="1" fieldPosition="0">
        <references count="3">
          <reference field="0" count="1" selected="0">
            <x v="142"/>
          </reference>
          <reference field="4" count="1" selected="0">
            <x v="178"/>
          </reference>
          <reference field="5" count="1">
            <x v="10"/>
          </reference>
        </references>
      </pivotArea>
    </format>
    <format dxfId="14672">
      <pivotArea dataOnly="0" labelOnly="1" fieldPosition="0">
        <references count="3">
          <reference field="0" count="1" selected="0">
            <x v="143"/>
          </reference>
          <reference field="4" count="1" selected="0">
            <x v="180"/>
          </reference>
          <reference field="5" count="1">
            <x v="3"/>
          </reference>
        </references>
      </pivotArea>
    </format>
    <format dxfId="14671">
      <pivotArea dataOnly="0" labelOnly="1" fieldPosition="0">
        <references count="3">
          <reference field="0" count="1" selected="0">
            <x v="148"/>
          </reference>
          <reference field="4" count="1" selected="0">
            <x v="183"/>
          </reference>
          <reference field="5" count="1">
            <x v="10"/>
          </reference>
        </references>
      </pivotArea>
    </format>
    <format dxfId="14670">
      <pivotArea dataOnly="0" labelOnly="1" fieldPosition="0">
        <references count="3">
          <reference field="0" count="1" selected="0">
            <x v="149"/>
          </reference>
          <reference field="4" count="1" selected="0">
            <x v="185"/>
          </reference>
          <reference field="5" count="1">
            <x v="3"/>
          </reference>
        </references>
      </pivotArea>
    </format>
    <format dxfId="14669">
      <pivotArea dataOnly="0" labelOnly="1" fieldPosition="0">
        <references count="3">
          <reference field="0" count="1" selected="0">
            <x v="153"/>
          </reference>
          <reference field="4" count="1" selected="0">
            <x v="195"/>
          </reference>
          <reference field="5" count="1">
            <x v="10"/>
          </reference>
        </references>
      </pivotArea>
    </format>
    <format dxfId="14668">
      <pivotArea dataOnly="0" labelOnly="1" fieldPosition="0">
        <references count="3">
          <reference field="0" count="1" selected="0">
            <x v="154"/>
          </reference>
          <reference field="4" count="1" selected="0">
            <x v="196"/>
          </reference>
          <reference field="5" count="1">
            <x v="3"/>
          </reference>
        </references>
      </pivotArea>
    </format>
    <format dxfId="14667">
      <pivotArea dataOnly="0" labelOnly="1" fieldPosition="0">
        <references count="3">
          <reference field="0" count="1" selected="0">
            <x v="159"/>
          </reference>
          <reference field="4" count="1" selected="0">
            <x v="225"/>
          </reference>
          <reference field="5" count="1">
            <x v="10"/>
          </reference>
        </references>
      </pivotArea>
    </format>
    <format dxfId="14666">
      <pivotArea dataOnly="0" labelOnly="1" fieldPosition="0">
        <references count="3">
          <reference field="0" count="1" selected="0">
            <x v="160"/>
          </reference>
          <reference field="4" count="1" selected="0">
            <x v="237"/>
          </reference>
          <reference field="5" count="1">
            <x v="3"/>
          </reference>
        </references>
      </pivotArea>
    </format>
    <format dxfId="14665">
      <pivotArea dataOnly="0" labelOnly="1" fieldPosition="0">
        <references count="3">
          <reference field="0" count="1" selected="0">
            <x v="163"/>
          </reference>
          <reference field="4" count="1" selected="0">
            <x v="9"/>
          </reference>
          <reference field="5" count="1">
            <x v="9"/>
          </reference>
        </references>
      </pivotArea>
    </format>
    <format dxfId="14664">
      <pivotArea dataOnly="0" labelOnly="1" fieldPosition="0">
        <references count="3">
          <reference field="0" count="1" selected="0">
            <x v="171"/>
          </reference>
          <reference field="4" count="1" selected="0">
            <x v="96"/>
          </reference>
          <reference field="5" count="1">
            <x v="10"/>
          </reference>
        </references>
      </pivotArea>
    </format>
    <format dxfId="14663">
      <pivotArea dataOnly="0" labelOnly="1" fieldPosition="0">
        <references count="3">
          <reference field="0" count="1" selected="0">
            <x v="172"/>
          </reference>
          <reference field="4" count="1" selected="0">
            <x v="99"/>
          </reference>
          <reference field="5" count="1">
            <x v="9"/>
          </reference>
        </references>
      </pivotArea>
    </format>
    <format dxfId="14662">
      <pivotArea dataOnly="0" labelOnly="1" fieldPosition="0">
        <references count="3">
          <reference field="0" count="1" selected="0">
            <x v="196"/>
          </reference>
          <reference field="4" count="1" selected="0">
            <x v="143"/>
          </reference>
          <reference field="5" count="1">
            <x v="10"/>
          </reference>
        </references>
      </pivotArea>
    </format>
    <format dxfId="14661">
      <pivotArea dataOnly="0" labelOnly="1" fieldPosition="0">
        <references count="3">
          <reference field="0" count="1" selected="0">
            <x v="197"/>
          </reference>
          <reference field="4" count="1" selected="0">
            <x v="144"/>
          </reference>
          <reference field="5" count="1">
            <x v="9"/>
          </reference>
        </references>
      </pivotArea>
    </format>
    <format dxfId="14660">
      <pivotArea dataOnly="0" labelOnly="1" fieldPosition="0">
        <references count="3">
          <reference field="0" count="1" selected="0">
            <x v="237"/>
          </reference>
          <reference field="4" count="1" selected="0">
            <x v="175"/>
          </reference>
          <reference field="5" count="1">
            <x v="10"/>
          </reference>
        </references>
      </pivotArea>
    </format>
    <format dxfId="14659">
      <pivotArea dataOnly="0" labelOnly="1" fieldPosition="0">
        <references count="3">
          <reference field="0" count="1" selected="0">
            <x v="238"/>
          </reference>
          <reference field="4" count="1" selected="0">
            <x v="179"/>
          </reference>
          <reference field="5" count="1">
            <x v="9"/>
          </reference>
        </references>
      </pivotArea>
    </format>
    <format dxfId="14658">
      <pivotArea dataOnly="0" labelOnly="1" fieldPosition="0">
        <references count="3">
          <reference field="0" count="1" selected="0">
            <x v="255"/>
          </reference>
          <reference field="4" count="1" selected="0">
            <x v="6"/>
          </reference>
          <reference field="5" count="1">
            <x v="4"/>
          </reference>
        </references>
      </pivotArea>
    </format>
    <format dxfId="14657">
      <pivotArea dataOnly="0" labelOnly="1" fieldPosition="0">
        <references count="3">
          <reference field="0" count="1" selected="0">
            <x v="264"/>
          </reference>
          <reference field="4" count="1" selected="0">
            <x v="84"/>
          </reference>
          <reference field="5" count="1">
            <x v="2"/>
          </reference>
        </references>
      </pivotArea>
    </format>
    <format dxfId="14656">
      <pivotArea dataOnly="0" labelOnly="1" fieldPosition="0">
        <references count="3">
          <reference field="0" count="1" selected="0">
            <x v="270"/>
          </reference>
          <reference field="4" count="1" selected="0">
            <x v="135"/>
          </reference>
          <reference field="5" count="1">
            <x v="10"/>
          </reference>
        </references>
      </pivotArea>
    </format>
    <format dxfId="14655">
      <pivotArea dataOnly="0" labelOnly="1" fieldPosition="0">
        <references count="3">
          <reference field="0" count="1" selected="0">
            <x v="271"/>
          </reference>
          <reference field="4" count="1" selected="0">
            <x v="23"/>
          </reference>
          <reference field="5" count="1">
            <x v="2"/>
          </reference>
        </references>
      </pivotArea>
    </format>
    <format dxfId="14654">
      <pivotArea dataOnly="0" labelOnly="1" fieldPosition="0">
        <references count="3">
          <reference field="0" count="1" selected="0">
            <x v="339"/>
          </reference>
          <reference field="4" count="1" selected="0">
            <x v="167"/>
          </reference>
          <reference field="5" count="1">
            <x v="10"/>
          </reference>
        </references>
      </pivotArea>
    </format>
    <format dxfId="14653">
      <pivotArea dataOnly="0" labelOnly="1" fieldPosition="0">
        <references count="3">
          <reference field="0" count="1" selected="0">
            <x v="340"/>
          </reference>
          <reference field="4" count="1" selected="0">
            <x v="189"/>
          </reference>
          <reference field="5" count="1">
            <x v="2"/>
          </reference>
        </references>
      </pivotArea>
    </format>
    <format dxfId="14652">
      <pivotArea dataOnly="0" labelOnly="1" fieldPosition="0">
        <references count="3">
          <reference field="0" count="1" selected="0">
            <x v="368"/>
          </reference>
          <reference field="4" count="1" selected="0">
            <x v="86"/>
          </reference>
          <reference field="5" count="1">
            <x v="5"/>
          </reference>
        </references>
      </pivotArea>
    </format>
    <format dxfId="14651">
      <pivotArea dataOnly="0" labelOnly="1" fieldPosition="0">
        <references count="3">
          <reference field="0" count="1" selected="0">
            <x v="369"/>
          </reference>
          <reference field="4" count="1" selected="0">
            <x v="22"/>
          </reference>
          <reference field="5" count="1">
            <x v="10"/>
          </reference>
        </references>
      </pivotArea>
    </format>
    <format dxfId="14650">
      <pivotArea dataOnly="0" labelOnly="1" fieldPosition="0">
        <references count="3">
          <reference field="0" count="1" selected="0">
            <x v="370"/>
          </reference>
          <reference field="4" count="1" selected="0">
            <x v="84"/>
          </reference>
          <reference field="5" count="1">
            <x v="5"/>
          </reference>
        </references>
      </pivotArea>
    </format>
    <format dxfId="14649">
      <pivotArea dataOnly="0" labelOnly="1" fieldPosition="0">
        <references count="3">
          <reference field="0" count="1" selected="0">
            <x v="371"/>
          </reference>
          <reference field="4" count="1" selected="0">
            <x v="85"/>
          </reference>
          <reference field="5" count="1">
            <x v="10"/>
          </reference>
        </references>
      </pivotArea>
    </format>
    <format dxfId="14648">
      <pivotArea dataOnly="0" labelOnly="1" fieldPosition="0">
        <references count="3">
          <reference field="0" count="1" selected="0">
            <x v="372"/>
          </reference>
          <reference field="4" count="1" selected="0">
            <x v="123"/>
          </reference>
          <reference field="5" count="1">
            <x v="5"/>
          </reference>
        </references>
      </pivotArea>
    </format>
    <format dxfId="14647">
      <pivotArea dataOnly="0" labelOnly="1" fieldPosition="0">
        <references count="3">
          <reference field="0" count="1" selected="0">
            <x v="393"/>
          </reference>
          <reference field="4" count="1" selected="0">
            <x v="170"/>
          </reference>
          <reference field="5" count="1">
            <x v="10"/>
          </reference>
        </references>
      </pivotArea>
    </format>
    <format dxfId="14646">
      <pivotArea dataOnly="0" labelOnly="1" fieldPosition="0">
        <references count="3">
          <reference field="0" count="1" selected="0">
            <x v="394"/>
          </reference>
          <reference field="4" count="1" selected="0">
            <x v="171"/>
          </reference>
          <reference field="5" count="1">
            <x v="5"/>
          </reference>
        </references>
      </pivotArea>
    </format>
    <format dxfId="14645">
      <pivotArea dataOnly="0" labelOnly="1" fieldPosition="0">
        <references count="3">
          <reference field="0" count="1" selected="0">
            <x v="427"/>
          </reference>
          <reference field="4" count="1" selected="0">
            <x v="196"/>
          </reference>
          <reference field="5" count="1">
            <x v="10"/>
          </reference>
        </references>
      </pivotArea>
    </format>
    <format dxfId="14644">
      <pivotArea dataOnly="0" labelOnly="1" fieldPosition="0">
        <references count="3">
          <reference field="0" count="1" selected="0">
            <x v="428"/>
          </reference>
          <reference field="4" count="1" selected="0">
            <x v="199"/>
          </reference>
          <reference field="5" count="1">
            <x v="5"/>
          </reference>
        </references>
      </pivotArea>
    </format>
    <format dxfId="14643">
      <pivotArea dataOnly="0" labelOnly="1" fieldPosition="0">
        <references count="3">
          <reference field="0" count="1" selected="0">
            <x v="433"/>
          </reference>
          <reference field="4" count="1" selected="0">
            <x v="200"/>
          </reference>
          <reference field="5" count="1">
            <x v="10"/>
          </reference>
        </references>
      </pivotArea>
    </format>
    <format dxfId="14642">
      <pivotArea dataOnly="0" labelOnly="1" fieldPosition="0">
        <references count="3">
          <reference field="0" count="1" selected="0">
            <x v="435"/>
          </reference>
          <reference field="4" count="1" selected="0">
            <x v="202"/>
          </reference>
          <reference field="5" count="1">
            <x v="5"/>
          </reference>
        </references>
      </pivotArea>
    </format>
    <format dxfId="14641">
      <pivotArea dataOnly="0" labelOnly="1" fieldPosition="0">
        <references count="3">
          <reference field="0" count="1" selected="0">
            <x v="447"/>
          </reference>
          <reference field="4" count="1" selected="0">
            <x v="184"/>
          </reference>
          <reference field="5" count="1">
            <x v="8"/>
          </reference>
        </references>
      </pivotArea>
    </format>
    <format dxfId="14640">
      <pivotArea dataOnly="0" labelOnly="1" fieldPosition="0">
        <references count="3">
          <reference field="0" count="1" selected="0">
            <x v="456"/>
          </reference>
          <reference field="4" count="1" selected="0">
            <x v="191"/>
          </reference>
          <reference field="5" count="1">
            <x v="10"/>
          </reference>
        </references>
      </pivotArea>
    </format>
    <format dxfId="14639">
      <pivotArea dataOnly="0" labelOnly="1" fieldPosition="0">
        <references count="3">
          <reference field="0" count="1" selected="0">
            <x v="457"/>
          </reference>
          <reference field="4" count="1" selected="0">
            <x v="205"/>
          </reference>
          <reference field="5" count="1">
            <x v="8"/>
          </reference>
        </references>
      </pivotArea>
    </format>
    <format dxfId="14638">
      <pivotArea dataOnly="0" labelOnly="1" fieldPosition="0">
        <references count="3">
          <reference field="0" count="1" selected="0">
            <x v="459"/>
          </reference>
          <reference field="4" count="1" selected="0">
            <x v="205"/>
          </reference>
          <reference field="5" count="1">
            <x v="10"/>
          </reference>
        </references>
      </pivotArea>
    </format>
    <format dxfId="14637">
      <pivotArea dataOnly="0" labelOnly="1" fieldPosition="0">
        <references count="3">
          <reference field="0" count="1" selected="0">
            <x v="460"/>
          </reference>
          <reference field="4" count="1" selected="0">
            <x v="206"/>
          </reference>
          <reference field="5" count="1">
            <x v="8"/>
          </reference>
        </references>
      </pivotArea>
    </format>
    <format dxfId="14636">
      <pivotArea dataOnly="0" labelOnly="1" fieldPosition="0">
        <references count="3">
          <reference field="0" count="1" selected="0">
            <x v="461"/>
          </reference>
          <reference field="4" count="1" selected="0">
            <x v="206"/>
          </reference>
          <reference field="5" count="1">
            <x v="10"/>
          </reference>
        </references>
      </pivotArea>
    </format>
    <format dxfId="14635">
      <pivotArea dataOnly="0" labelOnly="1" fieldPosition="0">
        <references count="3">
          <reference field="0" count="1" selected="0">
            <x v="462"/>
          </reference>
          <reference field="4" count="1" selected="0">
            <x v="207"/>
          </reference>
          <reference field="5" count="1">
            <x v="8"/>
          </reference>
        </references>
      </pivotArea>
    </format>
    <format dxfId="14634">
      <pivotArea dataOnly="0" labelOnly="1" fieldPosition="0">
        <references count="3">
          <reference field="0" count="1" selected="0">
            <x v="464"/>
          </reference>
          <reference field="4" count="1" selected="0">
            <x v="207"/>
          </reference>
          <reference field="5" count="1">
            <x v="10"/>
          </reference>
        </references>
      </pivotArea>
    </format>
    <format dxfId="14633">
      <pivotArea dataOnly="0" labelOnly="1" fieldPosition="0">
        <references count="3">
          <reference field="0" count="1" selected="0">
            <x v="465"/>
          </reference>
          <reference field="4" count="1" selected="0">
            <x v="208"/>
          </reference>
          <reference field="5" count="1">
            <x v="8"/>
          </reference>
        </references>
      </pivotArea>
    </format>
    <format dxfId="14632">
      <pivotArea dataOnly="0" labelOnly="1" fieldPosition="0">
        <references count="3">
          <reference field="0" count="1" selected="0">
            <x v="468"/>
          </reference>
          <reference field="4" count="1" selected="0">
            <x v="208"/>
          </reference>
          <reference field="5" count="1">
            <x v="10"/>
          </reference>
        </references>
      </pivotArea>
    </format>
    <format dxfId="14631">
      <pivotArea dataOnly="0" labelOnly="1" fieldPosition="0">
        <references count="3">
          <reference field="0" count="1" selected="0">
            <x v="469"/>
          </reference>
          <reference field="4" count="1" selected="0">
            <x v="209"/>
          </reference>
          <reference field="5" count="1">
            <x v="8"/>
          </reference>
        </references>
      </pivotArea>
    </format>
    <format dxfId="14630">
      <pivotArea dataOnly="0" labelOnly="1" fieldPosition="0">
        <references count="3">
          <reference field="0" count="1" selected="0">
            <x v="471"/>
          </reference>
          <reference field="4" count="1" selected="0">
            <x v="209"/>
          </reference>
          <reference field="5" count="1">
            <x v="10"/>
          </reference>
        </references>
      </pivotArea>
    </format>
    <format dxfId="14629">
      <pivotArea dataOnly="0" labelOnly="1" fieldPosition="0">
        <references count="3">
          <reference field="0" count="1" selected="0">
            <x v="472"/>
          </reference>
          <reference field="4" count="1" selected="0">
            <x v="210"/>
          </reference>
          <reference field="5" count="1">
            <x v="8"/>
          </reference>
        </references>
      </pivotArea>
    </format>
    <format dxfId="14628">
      <pivotArea dataOnly="0" labelOnly="1" fieldPosition="0">
        <references count="3">
          <reference field="0" count="1" selected="0">
            <x v="477"/>
          </reference>
          <reference field="4" count="1" selected="0">
            <x v="211"/>
          </reference>
          <reference field="5" count="1">
            <x v="10"/>
          </reference>
        </references>
      </pivotArea>
    </format>
    <format dxfId="14627">
      <pivotArea dataOnly="0" labelOnly="1" fieldPosition="0">
        <references count="3">
          <reference field="0" count="1" selected="0">
            <x v="478"/>
          </reference>
          <reference field="4" count="1" selected="0">
            <x v="212"/>
          </reference>
          <reference field="5" count="1">
            <x v="8"/>
          </reference>
        </references>
      </pivotArea>
    </format>
    <format dxfId="14626">
      <pivotArea dataOnly="0" labelOnly="1" fieldPosition="0">
        <references count="3">
          <reference field="0" count="1" selected="0">
            <x v="480"/>
          </reference>
          <reference field="4" count="1" selected="0">
            <x v="213"/>
          </reference>
          <reference field="5" count="1">
            <x v="10"/>
          </reference>
        </references>
      </pivotArea>
    </format>
    <format dxfId="14625">
      <pivotArea dataOnly="0" labelOnly="1" fieldPosition="0">
        <references count="3">
          <reference field="0" count="1" selected="0">
            <x v="481"/>
          </reference>
          <reference field="4" count="1" selected="0">
            <x v="215"/>
          </reference>
          <reference field="5" count="1">
            <x v="8"/>
          </reference>
        </references>
      </pivotArea>
    </format>
    <format dxfId="14624">
      <pivotArea dataOnly="0" labelOnly="1" fieldPosition="0">
        <references count="3">
          <reference field="0" count="1" selected="0">
            <x v="483"/>
          </reference>
          <reference field="4" count="1" selected="0">
            <x v="215"/>
          </reference>
          <reference field="5" count="1">
            <x v="10"/>
          </reference>
        </references>
      </pivotArea>
    </format>
    <format dxfId="14623">
      <pivotArea dataOnly="0" labelOnly="1" fieldPosition="0">
        <references count="3">
          <reference field="0" count="1" selected="0">
            <x v="485"/>
          </reference>
          <reference field="4" count="1" selected="0">
            <x v="217"/>
          </reference>
          <reference field="5" count="1">
            <x v="8"/>
          </reference>
        </references>
      </pivotArea>
    </format>
    <format dxfId="14622">
      <pivotArea dataOnly="0" labelOnly="1" fieldPosition="0">
        <references count="3">
          <reference field="0" count="1" selected="0">
            <x v="486"/>
          </reference>
          <reference field="4" count="1" selected="0">
            <x v="218"/>
          </reference>
          <reference field="5" count="1">
            <x v="10"/>
          </reference>
        </references>
      </pivotArea>
    </format>
    <format dxfId="14621">
      <pivotArea dataOnly="0" labelOnly="1" fieldPosition="0">
        <references count="3">
          <reference field="0" count="1" selected="0">
            <x v="490"/>
          </reference>
          <reference field="4" count="1" selected="0">
            <x v="223"/>
          </reference>
          <reference field="5" count="1">
            <x v="8"/>
          </reference>
        </references>
      </pivotArea>
    </format>
    <format dxfId="14620">
      <pivotArea dataOnly="0" labelOnly="1" fieldPosition="0">
        <references count="3">
          <reference field="0" count="1" selected="0">
            <x v="491"/>
          </reference>
          <reference field="4" count="1" selected="0">
            <x v="235"/>
          </reference>
          <reference field="5" count="1">
            <x v="10"/>
          </reference>
        </references>
      </pivotArea>
    </format>
    <format dxfId="14619">
      <pivotArea dataOnly="0" labelOnly="1" fieldPosition="0">
        <references count="3">
          <reference field="0" count="1" selected="0">
            <x v="492"/>
          </reference>
          <reference field="4" count="1" selected="0">
            <x v="222"/>
          </reference>
          <reference field="5" count="1">
            <x v="8"/>
          </reference>
        </references>
      </pivotArea>
    </format>
    <format dxfId="14618">
      <pivotArea dataOnly="0" labelOnly="1" fieldPosition="0">
        <references count="3">
          <reference field="0" count="1" selected="0">
            <x v="505"/>
          </reference>
          <reference field="4" count="1" selected="0">
            <x v="236"/>
          </reference>
          <reference field="5" count="1">
            <x v="7"/>
          </reference>
        </references>
      </pivotArea>
    </format>
    <format dxfId="14617">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4616">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4615">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4614">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4613">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4612">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4611">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4610">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4609">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4608">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4607">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4606">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4605">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4604">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4603">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4602">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4601">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4600">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4599">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4598">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4597">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4596">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4595">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4594">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4593">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4592">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4591">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4590">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4589">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4588">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4587">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4586">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4585">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4584">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4583">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4582">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4581">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4580">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4579">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4578">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4577">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4576">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4575">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4574">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4573">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4572">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4571">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4570">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4569">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4568">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4567">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4566">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4565">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4564">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4563">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4562">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4561">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4560">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4559">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4558">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4557">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4556">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4555">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4554">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4553">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4552">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4551">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4550">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4549">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4548">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4547">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4546">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4545">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4544">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4543">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4542">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4541">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4540">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4539">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4538">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4537">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4536">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4535">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4534">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4533">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4532">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4531">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4530">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4529">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4528">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4527">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4526">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4525">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4524">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4523">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4522">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4521">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4520">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4519">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4518">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4517">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4516">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4515">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4514">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4513">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4512">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4511">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4510">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4509">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4508">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4507">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4506">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4505">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4504">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4503">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4502">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4501">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4500">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4499">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4498">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4497">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4496">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4495">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4494">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4493">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4492">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4491">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4490">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4489">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4488">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4487">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4486">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4485">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4484">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4483">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4482">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4481">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4480">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4479">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4478">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4477">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4476">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4475">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4474">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4473">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4472">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4471">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4470">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4469">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4468">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4467">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4466">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4465">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4464">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4463">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4462">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4461">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4460">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4459">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4458">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4457">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4456">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4455">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4454">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4453">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4452">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4451">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4450">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4449">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4448">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4447">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4446">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4445">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4444">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4443">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4442">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4441">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4440">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4439">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4438">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4437">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4436">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4435">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4434">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4433">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4432">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4431">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4430">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4429">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4428">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4427">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4426">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4425">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4424">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4423">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4422">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4421">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4420">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4419">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4418">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4417">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4416">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4415">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4414">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4413">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4412">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4411">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4410">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4409">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4408">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4407">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4406">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4405">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4404">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4403">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4402">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4401">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4400">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4399">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4398">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4397">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4396">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4395">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4394">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4393">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4392">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4391">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4390">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4389">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4388">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4387">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4386">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4385">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4384">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4383">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4382">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4381">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4380">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4379">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4378">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4377">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4376">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4375">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4374">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4373">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4372">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4371">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4370">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4369">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4368">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4367">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4366">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4365">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4364">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4363">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4362">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4361">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4360">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4359">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4358">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4357">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4356">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4355">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4354">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4353">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4352">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4351">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4350">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4349">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4348">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4347">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4346">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4345">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4344">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4343">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4342">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4341">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4340">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4339">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4338">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4337">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4336">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4335">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4334">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4333">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4332">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4331">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4330">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4329">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4328">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4327">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4326">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4325">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4324">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4323">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4322">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4321">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4320">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4319">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4318">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4317">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4316">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4315">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4314">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4313">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4312">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4311">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4310">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4309">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4308">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4307">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4306">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4305">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4304">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4303">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4302">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4301">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4300">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4299">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4298">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4297">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4296">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4295">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4294">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4293">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4292">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4291">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4290">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4289">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4288">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4287">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4286">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4285">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4284">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4283">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4282">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4281">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4280">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4279">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4278">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4277">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4276">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4275">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4274">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4273">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4272">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4271">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4270">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4269">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4268">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4267">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4266">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4265">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4264">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4263">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4262">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4261">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4260">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4259">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4258">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4257">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4256">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4255">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4254">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4253">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4252">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4251">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4250">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4249">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4248">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4247">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4246">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4245">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4244">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4243">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4242">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4241">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4240">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4239">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4238">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4237">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4236">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4235">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4234">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4233">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4232">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4231">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4230">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4229">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4228">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4227">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4226">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4225">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4224">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4223">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4222">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4221">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4220">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4219">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4218">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4217">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4216">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4215">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4214">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4213">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4212">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4211">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4210">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4209">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4208">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4207">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4206">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4205">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4204">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4203">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4202">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4201">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4200">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4199">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4198">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4197">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4196">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4195">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4194">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4193">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4192">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4191">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4190">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4189">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4188">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4187">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4186">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4185">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4184">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4183">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4182">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4181">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4180">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4179">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4178">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4177">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4176">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4175">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4174">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4173">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4172">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4171">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4170">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4169">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4168">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4167">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4166">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4165">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4164">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4163">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4162">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4161">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4160">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4159">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4158">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4157">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4156">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4155">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4154">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4153">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4152">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4151">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4150">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4149">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4148">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4147">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4146">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4145">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4144">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4143">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4142">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4141">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4140">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4139">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4138">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4137">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4136">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4135">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4134">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4133">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4132">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4131">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4130">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4129">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4128">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4127">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4126">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4125">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4124">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4123">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4122">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4121">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4120">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4119">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4118">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4117">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4116">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4115">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4114">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4113">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4112">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4111">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4110">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4109">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4108">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4107">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4106">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4105">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4104">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4103">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4102">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4101">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4100">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4099">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4098">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4097">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4096">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4095">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4094">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4093">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4092">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4091">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4090">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4089">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4088">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4087">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4086">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4085">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4084">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4083">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4082">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4081">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4080">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4079">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4078">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4077">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4076">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4075">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4074">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4073">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4072">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4071">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4070">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4069">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4068">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4067">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4066">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4065">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4064">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4063">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4062">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4061">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4060">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4059">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4058">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4057">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4056">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4055">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4054">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4053">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4052">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4051">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4050">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4049">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4048">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4047">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4046">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4045">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4044">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4043">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4042">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4041">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4040">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4039">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4038">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4037">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4036">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4035">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4034">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4033">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4032">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4031">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4030">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4029">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4028">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4027">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4026">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4025">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4024">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4023">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4022">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4021">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4020">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4019">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4018">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4017">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4016">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4015">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4014">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4013">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4012">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4011">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4010">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4009">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4008">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4007">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4006">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4005">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4004">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4003">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4002">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4001">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4000">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3999">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3998">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3997">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3996">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3995">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3994">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3993">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3992">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3991">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3990">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3989">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3988">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3987">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3986">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3985">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3984">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3983">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3982">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3981">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3980">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3979">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3978">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3977">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3976">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3975">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3974">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3973">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3972">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3971">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3970">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3969">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3968">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3967">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3966">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3965">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3964">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3963">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3962">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3961">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3960">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3959">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3958">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3957">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3956">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3955">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3954">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3953">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3952">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3951">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3950">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3949">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3948">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3947">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3946">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3945">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3944">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3943">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3942">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3941">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3940">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3939">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3938">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3937">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3936">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3935">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3934">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3933">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3932">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3931">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3930">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3929">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3928">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3927">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3926">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3925">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3924">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3923">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3922">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3921">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3920">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3919">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3918">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3917">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3916">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3915">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3914">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3913">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3912">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3911">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3910">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3909">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3908">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3907">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3906">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3905">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3904">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3903">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3902">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3901">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3900">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3899">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3898">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3897">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3896">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3895">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3894">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3893">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3892">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3891">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3890">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3889">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3888">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3887">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3886">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3885">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3884">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3883">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3882">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3881">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3880">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3879">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3878">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3877">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3876">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3875">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3874">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3873">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3872">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3871">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3870">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3869">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3868">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3867">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3866">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3865">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3864">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3863">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3862">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3861">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3860">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3859">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3858">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3857">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3856">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3855">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3854">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3853">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3852">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3851">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3850">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3849">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3848">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3847">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3846">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3845">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3844">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3843">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3842">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3841">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840">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3839">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3838">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3837">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3836">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3835">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3834">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3833">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3832">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831">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3830">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3829">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3828">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3827">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826">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3825">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3824">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3823">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3822">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3821">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3820">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3819">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3818">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3817">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3816">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815">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3814">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3813">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3812">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3811">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3810">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3809">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3808">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3807">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3806">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3805">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3804">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3803">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3802">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3801">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3800">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3799">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3798">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3797">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3796">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3795">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3794">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3793">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3792">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3791">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3790">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3789">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3788">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3787">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3786">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3785">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3784">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3783">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3782">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3781">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3780">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3779">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3778">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3777">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3776">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3775">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3774">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3773">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3772">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3771">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3770">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3769">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3768">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3767">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3766">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3765">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3764">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3763">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3762">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3761">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3760">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3759">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3758">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3757">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3756">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3755">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3754">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3753">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3752">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3751">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3750">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3749">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3748">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3747">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3746">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3745">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3744">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3743">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3742">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3741">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3740">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3739">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3738">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3737">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3736">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3735">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3734">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3733">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3732">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731">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3730">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3729">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3728">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3727">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3726">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3725">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3724">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3723">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3722">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3721">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3720">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3719">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3718">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3717">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3716">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3715">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3714">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3713">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3712">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3711">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3710">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3709">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3708">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3707">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3706">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3705">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3704">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3703">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3702">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3701">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3700">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3699">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3698">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3697">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3696">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3695">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3694">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3693">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3692">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3691">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3690">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3689">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3688">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3687">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3686">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13685">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13684">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13683">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13682">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13681">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13680">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13679">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13678">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13677">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13676">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13675">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13674">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13673">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13672">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13671">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13670">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13669">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13668">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13667">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13666">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13665">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13664">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13663">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13662">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13661">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13660">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13659">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13658">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13657">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13656">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13655">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13654">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13653">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13652">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13651">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13650">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13649">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13648">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13647">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13646">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13645">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13644">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13643">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13642">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13641">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13640">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13639">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13638">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13637">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13636">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13635">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13634">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13633">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13632">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13631">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13630">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13629">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13628">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13627">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13626">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13625">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13624">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13623">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13622">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13621">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13620">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13619">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13618">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13617">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13616">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13615">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13614">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13613">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13612">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13611">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13610">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13609">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13608">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13607">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13606">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13605">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13604">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13603">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13602">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13601">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13600">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13599">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13598">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13597">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13596">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13595">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13594">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13593">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13592">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13591">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13590">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13589">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13588">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13587">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13586">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13585">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13584">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13583">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13582">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13581">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13580">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13579">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13578">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13577">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76">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13575">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13574">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13573">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13572">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13571">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13570">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13569">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13568">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13567">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13566">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13565">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13564">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13563">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13562">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13561">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13560">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13559">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13558">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13557">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13556">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13555">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13554">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13553">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13552">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13551">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13550">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13549">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13548">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13547">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13546">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13545">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13544">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13543">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42">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13541">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13540">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13539">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13538">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13537">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36">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3535">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13534">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13533">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13532">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13531">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13530">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13529">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13528">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13527">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13526">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13525">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13524">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13523">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13522">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13521">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13520">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13519">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18">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3517">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13516">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15">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13514">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3513">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13512">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13511">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10">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13509">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13508">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13507">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13506">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13505">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13504">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503">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13502">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13501">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13500">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13499">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13498">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497">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3496">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13495">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494">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13493">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13492">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3491">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3490">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13489">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3488">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487">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13486">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13485">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13484">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13483">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13482">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13481">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13480">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13479">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13478">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13477">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13476">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13475">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13474">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13473">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13472">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13471">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13470">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13469">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13468">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13467">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13466">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13465">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3464">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13463">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13462">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13461">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460">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13459">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13458">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457">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13456">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3455">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13454">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13453">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3452">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13451">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13450">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13449">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13448">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13447">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13446">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13445">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13444">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13443">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13442">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13441">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13440">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13439">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13438">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13437">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13436">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3435">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13434">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13433">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13432">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13431">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13430">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429">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13428">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13427">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426">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13425">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13424">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3423">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13422">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13421">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420">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13419">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13418">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13417">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13416">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13415">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13414">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13413">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13412">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13411">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13410">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13409">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13408">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13407">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13406">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13405">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13404">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13403">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13402">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13401">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13400">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13399">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13398">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13397">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13396">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13395">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394">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13393">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13392">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13391">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13390">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13389">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13388">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13387">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13386">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13385">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84">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13383">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13382">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13381">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13380">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13379">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13378">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13377">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13376">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13375">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13374">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13373">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13372">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13371">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13370">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13369">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13368">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13367">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13366">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13365">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364">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13363">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13362">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13361">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13360">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13359">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13358">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13357">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13356">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13355">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13354">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13353">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13352">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13351">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13350">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13349">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13348">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13347">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13346">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13345">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13344">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13343">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13342">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13341">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13340">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13339">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13338">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3337">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13336">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13335">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13334">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13333">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13332">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13331">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13330">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13329">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13328">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13327">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13326">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25">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13324">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13323">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13322">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21">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3320">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13319">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13318">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13317">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13316">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13315">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13314">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13">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3312">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11">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13310">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3309">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13308">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07">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13306">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05">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13304">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13303">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13302">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301">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3300">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299">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13298">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3297">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3296">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13295">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3294">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293">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13292">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13291">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13290">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13289">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13288">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13287">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13286">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13285">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13284">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13283">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13282">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13281">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13280">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13279">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13278">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13277">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13276">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13275">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13274">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13273">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13272">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13271">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13270">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13269">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13268">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13267">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13266">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13265">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13264">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13263">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13262">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13261">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13260">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13259">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3258">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13257">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13256">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3255">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13254">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13253">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13252">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13251">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3250">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13249">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13248">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13247">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3246">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13245">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13244">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13243">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3242">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13241">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13240">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13239">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13238">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13237">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3236">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13235">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13234">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13233">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13232">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13231">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13230">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13229">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13228">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13227">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13226">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13225">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13224">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13223">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13222">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13221">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13220">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13219">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13218">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13217">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13216">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13215">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13214">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13213">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13212">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13211">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3210">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13209">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13208">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13207">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13206">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13205">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3204">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3203">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13202">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13201">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13200">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13199">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13198">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97">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13196">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13195">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94">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13193">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13192">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13191">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13190">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13189">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13188">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13187">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13186">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13185">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13184">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83">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13182">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13181">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13180">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13179">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13178">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13177">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13176">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13175">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3174">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13173">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13172">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13171">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13170">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13169">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13168">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13167">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13166">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13165">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13164">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13163">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13162">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13161">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13160">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13159">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13158">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13157">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13156">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13155">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13154">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13153">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3152">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13151">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13150">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13149">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13148">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3147">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13146">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13145">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13144">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13143">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13142">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13141">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13140">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13139">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13138">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13137">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13136">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13135">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13134">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13133">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13132">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13131">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13130">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13129">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13128">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13127">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13126">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13125">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13124">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3123">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13122">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21">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13120">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13119">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13118">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13117">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13116">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13115">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13114">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13113">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13112">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13111">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13110">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13109">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13108">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13107">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13106">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13105">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13104">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13103">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13102">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3101">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13100">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13099">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13098">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13097">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13096">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13095">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13094">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13093">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13092">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13091">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13090">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13089">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13088">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13087">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13086">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13085">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13084">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13083">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13082">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13081">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13080">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13079">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13078">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13077">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13076">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13075">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13074">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13073">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13072">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13071">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13070">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13069">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13068">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13067">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13066">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13065">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13064">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13063">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13062">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13061">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13060">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13059">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13058">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13057">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13056">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13055">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13054">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13053">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13052">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13051">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13050">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13049">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13048">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13047">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13046">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13045">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13044">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13043">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13042">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3041">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13040">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13039">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13038">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13037">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13036">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13035">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3034">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13033">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13032">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13031">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13030">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13029">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13028">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13027">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13026">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13025">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13024">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13023">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13022">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13021">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13020">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3019">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13018">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13017">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3016">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13015">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13014">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13013">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3012">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13011">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13010">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13009">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13008">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13007">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13006">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13005">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13004">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13003">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13002">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13001">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13000">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12999">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12998">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12997">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12996">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12995">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12994">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12993">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12992">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12991">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12990">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2989">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12988">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12987">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12986">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12985">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12984">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2983">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12982">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12981">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12980">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12979">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12978">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12977">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12976">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12975">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12974">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12973">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12972">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12971">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12970">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2969">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12968">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2967">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12966">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12965">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2964">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2963">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12962">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2961">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12960">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2959">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12958">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12957">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2956">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12955">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12954">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12953">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12952">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12951">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12950">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2949">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12948">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12947">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12946">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12945">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12944">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2943">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2942">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2941">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12940">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2939">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2938">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12937">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12936">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2935">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12934">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12933">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12932">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12931">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12930">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12929">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12928">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12927">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12926">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12925">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12924">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12923">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12922">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12921">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12920">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12919">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12918">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12917">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12916">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12915">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12914">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12913">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12912">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12911">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12910">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12909">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12908">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12907">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12906">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12905">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12904">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12903">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12902">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12901">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12900">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12899">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12898">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12897">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2896">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12895">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12894">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2893">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12892">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12891">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12890">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12889">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2888">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12887">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12886">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12885">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2884">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12883">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12882">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12881">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2880">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12879">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12878">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12877">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12876">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12875">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2874">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12873">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12872">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12871">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12870">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12869">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12868">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12867">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12866">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12865">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12864">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12863">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12862">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12861">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12860">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12859">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12858">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12857">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12856">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12855">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2854">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12853">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12852">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2851">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12850">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12849">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48">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2847">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46">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2845">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2844">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2843">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2842">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2841">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2840">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2839">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2838">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2837">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36">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2835">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2834">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2833">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2832">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2831">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2830">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2829">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2828">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2827">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2826">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2825">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2824">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2823">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2822">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2821">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2820">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2819">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2818">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2817">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2816">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2815">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2814">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2813">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2812">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2811">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2810">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2809">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2808">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2807">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2806">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2805">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2804">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2803">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2802">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2801">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2800">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2799">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2798">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2797">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2796">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2795">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2794">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2793">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2792">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2791">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2790">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2789">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2788">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2787">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786">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2785">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2784">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2783">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2782">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2781">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2780">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2779">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2778">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2777">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2776">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2775">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12774">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12773">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12772">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12771">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2770">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12769">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12768">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12767">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12766">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12765">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12764">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12763">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12762">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12761">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12760">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12759">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12758">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12757">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12756">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12755">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12754">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12753">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12752">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12751">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12750">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12749">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12748">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12747">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12746">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12745">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12744">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12743">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12742">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12741">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12740">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12739">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12738">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12737">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12736">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12735">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12734">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12733">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12732">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12731">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12730">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12729">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12728">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12727">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12726">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12725">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12724">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12723">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12722">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12721">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12720">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12719">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2718">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12717">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12716">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12715">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12714">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12713">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12712">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12711">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12710">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12709">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12708">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12707">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12706">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12705">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12704">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12703">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12702">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12701">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12700">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12699">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12698">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12697">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12696">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2695">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12694">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12693">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12692">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2691">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12690">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12689">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12688">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12687">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12686">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12685">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12684">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12683">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12682">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12681">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12680">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12679">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12678">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12677">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12676">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12675">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12674">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12673">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672">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12671">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12670">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12669">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12668">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12667">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666">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12665">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12664">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12663">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12662">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12661">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12660">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12659">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12658">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12657">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12656">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12655">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12654">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12653">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2652">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12651">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2650">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12649">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12648">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647">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2646">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12645">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644">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12643">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2642">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12641">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12640">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639">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12638">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12637">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12636">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12635">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12634">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12633">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632">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12631">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12630">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12629">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12628">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12627">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626">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2625">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624">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12623">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2622">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2621">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12620">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12619">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2618">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12617">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12616">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12615">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12614">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12613">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12612">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12611">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12610">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12609">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12608">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12607">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12606">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12605">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12604">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12603">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12602">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12601">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12600">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12599">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12598">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12597">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12596">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12595">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12594">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12593">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12592">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12591">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12590">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2589">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12588">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12587">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12586">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12585">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12584">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12583">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2582">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12581">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12580">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12579">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12578">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12577">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12576">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12575">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12574">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12573">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12572">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12571">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12570">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12569">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12568">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12567">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12566">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12565">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12564">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12563">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12562">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12561">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12560">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12559">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12558">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12557">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12556">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12555">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12554">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12553">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12552">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12551">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2550">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12549">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12548">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12547">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12546">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12545">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12544">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12543">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12542">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12541">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12540">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12539">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12538">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12537">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12536">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12535">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12534">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12533">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12532">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12531">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12530">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12529">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12528">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12527">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12526">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12525">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12524">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12523">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12522">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12521">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12520">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12519">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12518">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12517">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12516">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12515">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12514">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12513">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12512">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12511">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12510">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12509">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12508">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12507">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12506">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12505">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12504">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12503">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12502">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12501">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12500">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12499">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12498">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12497">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12496">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12495">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12494">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12493">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12492">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12491">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12490">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12489">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12488">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12487">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12486">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12485">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12484">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12483">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12482">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12481">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12480">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12479">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12478">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12477">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12476">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12475">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12474">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12473">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12472">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12471">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12470">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12469">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12468">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12467">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12466">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12465">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12464">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12463">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12462">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12461">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12460">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12459">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12458">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12457">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12456">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12455">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12454">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12453">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12452">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12451">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2450">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12449">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2448">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12447">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12446">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12445">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12444">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12443">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12442">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12441">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12440">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12439">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12438">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12437">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12436">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12435">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12434">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12433">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12432">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12431">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12430">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12429">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12428">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12427">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12426">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12425">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12424">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12423">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12422">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12421">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12420">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12419">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12418">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12417">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12416">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12415">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12414">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12413">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12412">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12411">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12410">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12409">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12408">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12407">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12406">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12405">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12404">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12403">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12402">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12401">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12400">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12399">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12398">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12397">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12396">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12395">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12394">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12393">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12392">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12391">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12390">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12389">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12388">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12387">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12386">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12385">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12384">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12383">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12382">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12381">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12380">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12379">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12378">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12377">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12376">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12375">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12374">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12373">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12372">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2371">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12370">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12369">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12368">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12367">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12366">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12365">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12364">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12363">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12362">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12361">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12360">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12359">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12358">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12357">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12356">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12355">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12354">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12353">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12352">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12351">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12350">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12349">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12348">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12347">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2346">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12345">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12344">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12343">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12342">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12341">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12340">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12339">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12338">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12337">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12336">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12335">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12334">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12333">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12332">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12331">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12330">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12329">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12328">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12327">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12326">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12325">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12324">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12323">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12322">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2321">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12320">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12319">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12318">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12317">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12316">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12315">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12314">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2313">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12312">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12311">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12310">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12309">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12308">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2307">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12306">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12305">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12304">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12303">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12302">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12301">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12300">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12299">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12298">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12297">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12296">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12295">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12294">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12293">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12292">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12291">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12290">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12289">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12288">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12287">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12286">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12285">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12284">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2283">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12282">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12281">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12280">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12279">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12278">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12277">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12276">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12275">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12274">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12273">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12272">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12271">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12270">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12269">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12268">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12267">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12266">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12265">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12264">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12263">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12262">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12261">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12260">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12259">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12258">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12257">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12256">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12255">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12254">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12253">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252">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12251">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12250">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12249">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12248">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12247">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12246">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12245">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12244">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12243">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12242">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12241">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12240">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12239">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238">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12237">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12236">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235">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12234">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2233">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12232">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12231">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12230">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12229">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12228">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12227">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12226">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12225">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12224">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12223">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12222">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12221">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12220">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12219">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18">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12217">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16">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215">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12214">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213">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212">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211">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12210">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2209">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208">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07">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2206">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12205">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12204">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12203">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12202">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01">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12200">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12199">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2198">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12197">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12196">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2195">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94">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2193">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2192">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12191">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2190">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89">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2188">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2187">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86">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85">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184">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12183">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12182">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12181">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2180">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12179">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12178">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2177">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76">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175">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2174">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173">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72">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2171">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170">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69">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168">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12167">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66">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12165">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12164">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63">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2162">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12161">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12160">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12159">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58">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12157">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2156">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12155">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2154">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2153">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152">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151">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150">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12149">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148">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147">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2146">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2145">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2144">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2143">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2142">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141">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2140">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2139">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138">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37">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2136">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135">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2134">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33">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2132">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2131">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30">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29">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128">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27">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26">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2125">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24">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123">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2122">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2121">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2120">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2119">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18">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117">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16">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115">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2114">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2113">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2112">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11">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10">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2109">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2108">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07">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106">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2105">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04">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2103">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02">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101">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2100">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99">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2098">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2097">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096">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2095">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2094">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2093">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092">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2091">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2090">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89">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2088">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2087">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2086">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85">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2084">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2083">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2082">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81">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080">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2079">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2078">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77">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2076">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2075">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074">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2073">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072">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2071">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2070">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69">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2068">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2067">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2066">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065">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2064">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063">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62">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2061">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2060">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059">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2058">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2057">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12056">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055">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054">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12053">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52">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12051">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050">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2049">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048">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047">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12046">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12045">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2044">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12043">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042">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041">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40">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039">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38">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2037">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12036">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12035">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34">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33">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032">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031">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12030">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2029">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12028">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12027">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12026">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12025">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2024">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12023">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22">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2021">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20">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12019">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12018">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017">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12016">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12015">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12014">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12013">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12012">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11">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12010">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09">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008">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007">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12006">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12005">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04">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12003">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002">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12001">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000">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1999">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11998">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997">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11996">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1995">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11994">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11993">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992">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1991">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11990">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1989">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88">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987">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1986">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1985">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1984">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11983">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1982">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981">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980">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11979">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978">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1977">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11976">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1975">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11974">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11973">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1972">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11971">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970">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1969">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68">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1967">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1966">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1965">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64">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1963">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62">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961">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960">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1959">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1958">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11957">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11956">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11955">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11954">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1953">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52">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1951">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950">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11949">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1948">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1947">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946">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1945">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1944">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11943">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1942">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941">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40">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939">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1938">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1937">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11936">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11935">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1934">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11933">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932">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931">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11930">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11929">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1928">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1927">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1926">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25">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11924">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923">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11922">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11921">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1920">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11919">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1918">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17">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916">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915">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1914">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11913">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11912">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11911">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910">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11909">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11908">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11907">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1906">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11905">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904">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1903">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1902">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901">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11900">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1899">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1898">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1897">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11896">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11895">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11894">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11893">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11892">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891">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890">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1889">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1888">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1887">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11886">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1885">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884">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1883">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11882">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11881">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1880">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1879">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1878">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1877">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11876">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1875">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11874">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1873">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11872">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1871">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1870">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1869">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11868">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11867">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866">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11865">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864">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11863">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1862">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1861">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1860">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11859">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1858">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11857">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1856">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11855">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1854">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1853">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11852">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11851">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11850">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11849">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11848">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1847">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1846">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11845">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1844">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1843">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1842">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11841">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1840">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1839">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1838">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1837">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1836">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1835">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1834">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833">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1832">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11831">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1830">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1829">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11828">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1827">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1826">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1825">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1824">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1823">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11822">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1821">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1820">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11819">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11818">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17">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11816">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15">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814">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11813">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812">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1811">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810">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1809">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1808">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807">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06">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05">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1804">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11803">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11802">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11801">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11800">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99">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11798">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11797">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1796">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11795">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11794">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1793">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92">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1791">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1790">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11789">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1788">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87">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786">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785">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84">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83">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782">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11781">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11780">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11779">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1778">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11777">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11776">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1775">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74">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773">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1772">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771">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70">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769">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768">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67">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766">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765">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64">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11763">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11762">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61">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1760">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11759">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11758">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11757">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56">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11755">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754">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1753">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1752">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751">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750">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749">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748">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1747">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746">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745">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11744">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743">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1742">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1741">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40">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739">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11738">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1737">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736">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35">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734">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733">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1732">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1731">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30">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11729">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11728">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27">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26">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725">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24">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23">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22">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21">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720">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11719">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11718">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1717">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11716">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15">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714">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13">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712">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11711">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1710">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11709">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08">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07">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1706">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705">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04">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03">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702">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1701">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00">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11699">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98">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697">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696">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95">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11694">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11693">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692">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691">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11690">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689">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88">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11687">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11686">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85">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84">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83">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1682">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681">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80">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679">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678">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11677">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76">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675">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11674">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11673">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72">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1671">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11670">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669">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1668">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667">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11666">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665">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64">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11663">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62">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1661">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660">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1659">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1658">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57">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1656">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55">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654">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653">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1652">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11651">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650">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649">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11648">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47">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11646">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645">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1644">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43">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42">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11641">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640">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1639">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11638">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637">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36">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35">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34">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33">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1632">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11631">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11630">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29">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28">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27">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26">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1625">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624">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11623">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11622">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11621">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20">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1619">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18">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17">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1616">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15">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14">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13">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612">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611">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11610">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609">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11608">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11607">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1606">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05">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04">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03">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602">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01">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1600">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599">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98">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11597">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596">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11595">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594">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593">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11592">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91">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11590">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1589">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588">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11587">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86">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1585">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1584">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1583">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82">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81">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1580">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1579">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1578">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577">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11576">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1575">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74">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73">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11572">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71">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1570">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569">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11568">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567">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11566">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11565">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1564">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11563">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562">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61">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60">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559">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558">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1557">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56">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555">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54">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53">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552">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1551">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550">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1549">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11548">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11547">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11546">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1545">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44">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1543">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42">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11541">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540">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1539">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538">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537">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536">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11535">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34">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33">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32">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531">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1530">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1529">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11528">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11527">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526">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25">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24">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23">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522">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11521">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11520">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519">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518">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17">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16">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11515">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514">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11513">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11512">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1511">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510">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09">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508">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507">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506">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505">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11504">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11503">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11502">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501">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11500">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499">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11498">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1497">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11496">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495">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494">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493">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492">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11491">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490">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489">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488">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11487">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11486">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11485">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11484">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11483">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482">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481">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480">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479">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478">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11477">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1476">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475">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474">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11473">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472">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471">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470">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1469">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1468">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467">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466">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465">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11464">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1463">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11462">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1461">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460">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459">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11458">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11457">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456">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455">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454">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11453">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452">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1451">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450">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11449">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448">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11447">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446">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445">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444">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443">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11442">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11441">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11440">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11439">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11438">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437">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1436">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11435">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1434">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1433">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432">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431">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1430">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429">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428">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1427">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1426">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425">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424">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423">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1422">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11421">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1420">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1419">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11418">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1417">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416">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1415">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414">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1413">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11412">
      <pivotArea type="all" dataOnly="0" outline="0" fieldPosition="0"/>
    </format>
    <format dxfId="11411">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1410">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1409">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1408">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1407">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1406">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1405">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1404">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1403">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1402">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1401">
      <pivotArea dataOnly="0" labelOnly="1" fieldPosition="0">
        <references count="1">
          <reference field="0" count="10">
            <x v="501"/>
            <x v="502"/>
            <x v="503"/>
            <x v="504"/>
            <x v="505"/>
            <x v="506"/>
            <x v="507"/>
            <x v="508"/>
            <x v="509"/>
            <x v="510"/>
          </reference>
        </references>
      </pivotArea>
    </format>
    <format dxfId="11400">
      <pivotArea dataOnly="0" labelOnly="1" grandRow="1" outline="0" fieldPosition="0"/>
    </format>
    <format dxfId="11399">
      <pivotArea dataOnly="0" labelOnly="1" fieldPosition="0">
        <references count="2">
          <reference field="0" count="1" selected="0">
            <x v="0"/>
          </reference>
          <reference field="4" count="1">
            <x v="119"/>
          </reference>
        </references>
      </pivotArea>
    </format>
    <format dxfId="11398">
      <pivotArea dataOnly="0" labelOnly="1" fieldPosition="0">
        <references count="2">
          <reference field="0" count="1" selected="0">
            <x v="1"/>
          </reference>
          <reference field="4" count="1">
            <x v="120"/>
          </reference>
        </references>
      </pivotArea>
    </format>
    <format dxfId="11397">
      <pivotArea dataOnly="0" labelOnly="1" fieldPosition="0">
        <references count="2">
          <reference field="0" count="1" selected="0">
            <x v="2"/>
          </reference>
          <reference field="4" count="1">
            <x v="121"/>
          </reference>
        </references>
      </pivotArea>
    </format>
    <format dxfId="11396">
      <pivotArea dataOnly="0" labelOnly="1" fieldPosition="0">
        <references count="2">
          <reference field="0" count="1" selected="0">
            <x v="3"/>
          </reference>
          <reference field="4" count="1">
            <x v="125"/>
          </reference>
        </references>
      </pivotArea>
    </format>
    <format dxfId="11395">
      <pivotArea dataOnly="0" labelOnly="1" fieldPosition="0">
        <references count="2">
          <reference field="0" count="1" selected="0">
            <x v="4"/>
          </reference>
          <reference field="4" count="1">
            <x v="129"/>
          </reference>
        </references>
      </pivotArea>
    </format>
    <format dxfId="11394">
      <pivotArea dataOnly="0" labelOnly="1" fieldPosition="0">
        <references count="2">
          <reference field="0" count="1" selected="0">
            <x v="6"/>
          </reference>
          <reference field="4" count="1">
            <x v="132"/>
          </reference>
        </references>
      </pivotArea>
    </format>
    <format dxfId="11393">
      <pivotArea dataOnly="0" labelOnly="1" fieldPosition="0">
        <references count="2">
          <reference field="0" count="1" selected="0">
            <x v="7"/>
          </reference>
          <reference field="4" count="1">
            <x v="139"/>
          </reference>
        </references>
      </pivotArea>
    </format>
    <format dxfId="11392">
      <pivotArea dataOnly="0" labelOnly="1" fieldPosition="0">
        <references count="2">
          <reference field="0" count="1" selected="0">
            <x v="8"/>
          </reference>
          <reference field="4" count="1">
            <x v="145"/>
          </reference>
        </references>
      </pivotArea>
    </format>
    <format dxfId="11391">
      <pivotArea dataOnly="0" labelOnly="1" fieldPosition="0">
        <references count="2">
          <reference field="0" count="1" selected="0">
            <x v="9"/>
          </reference>
          <reference field="4" count="1">
            <x v="151"/>
          </reference>
        </references>
      </pivotArea>
    </format>
    <format dxfId="11390">
      <pivotArea dataOnly="0" labelOnly="1" fieldPosition="0">
        <references count="2">
          <reference field="0" count="1" selected="0">
            <x v="10"/>
          </reference>
          <reference field="4" count="1">
            <x v="158"/>
          </reference>
        </references>
      </pivotArea>
    </format>
    <format dxfId="11389">
      <pivotArea dataOnly="0" labelOnly="1" fieldPosition="0">
        <references count="2">
          <reference field="0" count="1" selected="0">
            <x v="11"/>
          </reference>
          <reference field="4" count="1">
            <x v="164"/>
          </reference>
        </references>
      </pivotArea>
    </format>
    <format dxfId="11388">
      <pivotArea dataOnly="0" labelOnly="1" fieldPosition="0">
        <references count="2">
          <reference field="0" count="1" selected="0">
            <x v="12"/>
          </reference>
          <reference field="4" count="1">
            <x v="166"/>
          </reference>
        </references>
      </pivotArea>
    </format>
    <format dxfId="11387">
      <pivotArea dataOnly="0" labelOnly="1" fieldPosition="0">
        <references count="2">
          <reference field="0" count="1" selected="0">
            <x v="13"/>
          </reference>
          <reference field="4" count="1">
            <x v="167"/>
          </reference>
        </references>
      </pivotArea>
    </format>
    <format dxfId="11386">
      <pivotArea dataOnly="0" labelOnly="1" fieldPosition="0">
        <references count="2">
          <reference field="0" count="1" selected="0">
            <x v="16"/>
          </reference>
          <reference field="4" count="1">
            <x v="177"/>
          </reference>
        </references>
      </pivotArea>
    </format>
    <format dxfId="11385">
      <pivotArea dataOnly="0" labelOnly="1" fieldPosition="0">
        <references count="2">
          <reference field="0" count="1" selected="0">
            <x v="17"/>
          </reference>
          <reference field="4" count="1">
            <x v="0"/>
          </reference>
        </references>
      </pivotArea>
    </format>
    <format dxfId="11384">
      <pivotArea dataOnly="0" labelOnly="1" fieldPosition="0">
        <references count="2">
          <reference field="0" count="1" selected="0">
            <x v="18"/>
          </reference>
          <reference field="4" count="1">
            <x v="1"/>
          </reference>
        </references>
      </pivotArea>
    </format>
    <format dxfId="11383">
      <pivotArea dataOnly="0" labelOnly="1" fieldPosition="0">
        <references count="2">
          <reference field="0" count="1" selected="0">
            <x v="19"/>
          </reference>
          <reference field="4" count="1">
            <x v="2"/>
          </reference>
        </references>
      </pivotArea>
    </format>
    <format dxfId="11382">
      <pivotArea dataOnly="0" labelOnly="1" fieldPosition="0">
        <references count="2">
          <reference field="0" count="1" selected="0">
            <x v="20"/>
          </reference>
          <reference field="4" count="1">
            <x v="3"/>
          </reference>
        </references>
      </pivotArea>
    </format>
    <format dxfId="11381">
      <pivotArea dataOnly="0" labelOnly="1" fieldPosition="0">
        <references count="2">
          <reference field="0" count="1" selected="0">
            <x v="21"/>
          </reference>
          <reference field="4" count="1">
            <x v="4"/>
          </reference>
        </references>
      </pivotArea>
    </format>
    <format dxfId="11380">
      <pivotArea dataOnly="0" labelOnly="1" fieldPosition="0">
        <references count="2">
          <reference field="0" count="1" selected="0">
            <x v="22"/>
          </reference>
          <reference field="4" count="1">
            <x v="123"/>
          </reference>
        </references>
      </pivotArea>
    </format>
    <format dxfId="11379">
      <pivotArea dataOnly="0" labelOnly="1" fieldPosition="0">
        <references count="2">
          <reference field="0" count="1" selected="0">
            <x v="23"/>
          </reference>
          <reference field="4" count="1">
            <x v="163"/>
          </reference>
        </references>
      </pivotArea>
    </format>
    <format dxfId="11378">
      <pivotArea dataOnly="0" labelOnly="1" fieldPosition="0">
        <references count="2">
          <reference field="0" count="1" selected="0">
            <x v="25"/>
          </reference>
          <reference field="4" count="1">
            <x v="177"/>
          </reference>
        </references>
      </pivotArea>
    </format>
    <format dxfId="11377">
      <pivotArea dataOnly="0" labelOnly="1" fieldPosition="0">
        <references count="2">
          <reference field="0" count="1" selected="0">
            <x v="26"/>
          </reference>
          <reference field="4" count="1">
            <x v="5"/>
          </reference>
        </references>
      </pivotArea>
    </format>
    <format dxfId="11376">
      <pivotArea dataOnly="0" labelOnly="1" fieldPosition="0">
        <references count="2">
          <reference field="0" count="1" selected="0">
            <x v="27"/>
          </reference>
          <reference field="4" count="1">
            <x v="83"/>
          </reference>
        </references>
      </pivotArea>
    </format>
    <format dxfId="11375">
      <pivotArea dataOnly="0" labelOnly="1" fieldPosition="0">
        <references count="2">
          <reference field="0" count="1" selected="0">
            <x v="28"/>
          </reference>
          <reference field="4" count="1">
            <x v="13"/>
          </reference>
        </references>
      </pivotArea>
    </format>
    <format dxfId="11374">
      <pivotArea dataOnly="0" labelOnly="1" fieldPosition="0">
        <references count="2">
          <reference field="0" count="1" selected="0">
            <x v="29"/>
          </reference>
          <reference field="4" count="1">
            <x v="21"/>
          </reference>
        </references>
      </pivotArea>
    </format>
    <format dxfId="11373">
      <pivotArea dataOnly="0" labelOnly="1" fieldPosition="0">
        <references count="2">
          <reference field="0" count="1" selected="0">
            <x v="30"/>
          </reference>
          <reference field="4" count="1">
            <x v="97"/>
          </reference>
        </references>
      </pivotArea>
    </format>
    <format dxfId="11372">
      <pivotArea dataOnly="0" labelOnly="1" fieldPosition="0">
        <references count="2">
          <reference field="0" count="1" selected="0">
            <x v="31"/>
          </reference>
          <reference field="4" count="1">
            <x v="61"/>
          </reference>
        </references>
      </pivotArea>
    </format>
    <format dxfId="11371">
      <pivotArea dataOnly="0" labelOnly="1" fieldPosition="0">
        <references count="2">
          <reference field="0" count="1" selected="0">
            <x v="32"/>
          </reference>
          <reference field="4" count="1">
            <x v="7"/>
          </reference>
        </references>
      </pivotArea>
    </format>
    <format dxfId="11370">
      <pivotArea dataOnly="0" labelOnly="1" fieldPosition="0">
        <references count="2">
          <reference field="0" count="1" selected="0">
            <x v="33"/>
          </reference>
          <reference field="4" count="1">
            <x v="11"/>
          </reference>
        </references>
      </pivotArea>
    </format>
    <format dxfId="11369">
      <pivotArea dataOnly="0" labelOnly="1" fieldPosition="0">
        <references count="2">
          <reference field="0" count="1" selected="0">
            <x v="34"/>
          </reference>
          <reference field="4" count="1">
            <x v="14"/>
          </reference>
        </references>
      </pivotArea>
    </format>
    <format dxfId="11368">
      <pivotArea dataOnly="0" labelOnly="1" fieldPosition="0">
        <references count="2">
          <reference field="0" count="1" selected="0">
            <x v="35"/>
          </reference>
          <reference field="4" count="1">
            <x v="21"/>
          </reference>
        </references>
      </pivotArea>
    </format>
    <format dxfId="11367">
      <pivotArea dataOnly="0" labelOnly="1" fieldPosition="0">
        <references count="2">
          <reference field="0" count="1" selected="0">
            <x v="36"/>
          </reference>
          <reference field="4" count="1">
            <x v="27"/>
          </reference>
        </references>
      </pivotArea>
    </format>
    <format dxfId="11366">
      <pivotArea dataOnly="0" labelOnly="1" fieldPosition="0">
        <references count="2">
          <reference field="0" count="1" selected="0">
            <x v="37"/>
          </reference>
          <reference field="4" count="1">
            <x v="39"/>
          </reference>
        </references>
      </pivotArea>
    </format>
    <format dxfId="11365">
      <pivotArea dataOnly="0" labelOnly="1" fieldPosition="0">
        <references count="2">
          <reference field="0" count="1" selected="0">
            <x v="38"/>
          </reference>
          <reference field="4" count="1">
            <x v="45"/>
          </reference>
        </references>
      </pivotArea>
    </format>
    <format dxfId="11364">
      <pivotArea dataOnly="0" labelOnly="1" fieldPosition="0">
        <references count="2">
          <reference field="0" count="1" selected="0">
            <x v="39"/>
          </reference>
          <reference field="4" count="1">
            <x v="66"/>
          </reference>
        </references>
      </pivotArea>
    </format>
    <format dxfId="11363">
      <pivotArea dataOnly="0" labelOnly="1" fieldPosition="0">
        <references count="2">
          <reference field="0" count="1" selected="0">
            <x v="40"/>
          </reference>
          <reference field="4" count="1">
            <x v="100"/>
          </reference>
        </references>
      </pivotArea>
    </format>
    <format dxfId="11362">
      <pivotArea dataOnly="0" labelOnly="1" fieldPosition="0">
        <references count="2">
          <reference field="0" count="1" selected="0">
            <x v="41"/>
          </reference>
          <reference field="4" count="1">
            <x v="162"/>
          </reference>
        </references>
      </pivotArea>
    </format>
    <format dxfId="11361">
      <pivotArea dataOnly="0" labelOnly="1" fieldPosition="0">
        <references count="2">
          <reference field="0" count="1" selected="0">
            <x v="42"/>
          </reference>
          <reference field="4" count="1">
            <x v="8"/>
          </reference>
        </references>
      </pivotArea>
    </format>
    <format dxfId="11360">
      <pivotArea dataOnly="0" labelOnly="1" fieldPosition="0">
        <references count="2">
          <reference field="0" count="1" selected="0">
            <x v="43"/>
          </reference>
          <reference field="4" count="1">
            <x v="10"/>
          </reference>
        </references>
      </pivotArea>
    </format>
    <format dxfId="11359">
      <pivotArea dataOnly="0" labelOnly="1" fieldPosition="0">
        <references count="2">
          <reference field="0" count="1" selected="0">
            <x v="44"/>
          </reference>
          <reference field="4" count="1">
            <x v="12"/>
          </reference>
        </references>
      </pivotArea>
    </format>
    <format dxfId="11358">
      <pivotArea dataOnly="0" labelOnly="1" fieldPosition="0">
        <references count="2">
          <reference field="0" count="1" selected="0">
            <x v="45"/>
          </reference>
          <reference field="4" count="1">
            <x v="16"/>
          </reference>
        </references>
      </pivotArea>
    </format>
    <format dxfId="11357">
      <pivotArea dataOnly="0" labelOnly="1" fieldPosition="0">
        <references count="2">
          <reference field="0" count="1" selected="0">
            <x v="46"/>
          </reference>
          <reference field="4" count="1">
            <x v="17"/>
          </reference>
        </references>
      </pivotArea>
    </format>
    <format dxfId="11356">
      <pivotArea dataOnly="0" labelOnly="1" fieldPosition="0">
        <references count="2">
          <reference field="0" count="1" selected="0">
            <x v="47"/>
          </reference>
          <reference field="4" count="1">
            <x v="19"/>
          </reference>
        </references>
      </pivotArea>
    </format>
    <format dxfId="11355">
      <pivotArea dataOnly="0" labelOnly="1" fieldPosition="0">
        <references count="2">
          <reference field="0" count="1" selected="0">
            <x v="48"/>
          </reference>
          <reference field="4" count="1">
            <x v="20"/>
          </reference>
        </references>
      </pivotArea>
    </format>
    <format dxfId="11354">
      <pivotArea dataOnly="0" labelOnly="1" fieldPosition="0">
        <references count="2">
          <reference field="0" count="1" selected="0">
            <x v="49"/>
          </reference>
          <reference field="4" count="1">
            <x v="21"/>
          </reference>
        </references>
      </pivotArea>
    </format>
    <format dxfId="11353">
      <pivotArea dataOnly="0" labelOnly="1" fieldPosition="0">
        <references count="2">
          <reference field="0" count="1" selected="0">
            <x v="52"/>
          </reference>
          <reference field="4" count="1">
            <x v="23"/>
          </reference>
        </references>
      </pivotArea>
    </format>
    <format dxfId="11352">
      <pivotArea dataOnly="0" labelOnly="1" fieldPosition="0">
        <references count="2">
          <reference field="0" count="1" selected="0">
            <x v="53"/>
          </reference>
          <reference field="4" count="1">
            <x v="28"/>
          </reference>
        </references>
      </pivotArea>
    </format>
    <format dxfId="11351">
      <pivotArea dataOnly="0" labelOnly="1" fieldPosition="0">
        <references count="2">
          <reference field="0" count="1" selected="0">
            <x v="54"/>
          </reference>
          <reference field="4" count="1">
            <x v="29"/>
          </reference>
        </references>
      </pivotArea>
    </format>
    <format dxfId="11350">
      <pivotArea dataOnly="0" labelOnly="1" fieldPosition="0">
        <references count="2">
          <reference field="0" count="1" selected="0">
            <x v="55"/>
          </reference>
          <reference field="4" count="1">
            <x v="33"/>
          </reference>
        </references>
      </pivotArea>
    </format>
    <format dxfId="11349">
      <pivotArea dataOnly="0" labelOnly="1" fieldPosition="0">
        <references count="2">
          <reference field="0" count="1" selected="0">
            <x v="56"/>
          </reference>
          <reference field="4" count="1">
            <x v="34"/>
          </reference>
        </references>
      </pivotArea>
    </format>
    <format dxfId="11348">
      <pivotArea dataOnly="0" labelOnly="1" fieldPosition="0">
        <references count="2">
          <reference field="0" count="1" selected="0">
            <x v="57"/>
          </reference>
          <reference field="4" count="1">
            <x v="36"/>
          </reference>
        </references>
      </pivotArea>
    </format>
    <format dxfId="11347">
      <pivotArea dataOnly="0" labelOnly="1" fieldPosition="0">
        <references count="2">
          <reference field="0" count="1" selected="0">
            <x v="58"/>
          </reference>
          <reference field="4" count="1">
            <x v="40"/>
          </reference>
        </references>
      </pivotArea>
    </format>
    <format dxfId="11346">
      <pivotArea dataOnly="0" labelOnly="1" fieldPosition="0">
        <references count="2">
          <reference field="0" count="1" selected="0">
            <x v="59"/>
          </reference>
          <reference field="4" count="1">
            <x v="42"/>
          </reference>
        </references>
      </pivotArea>
    </format>
    <format dxfId="11345">
      <pivotArea dataOnly="0" labelOnly="1" fieldPosition="0">
        <references count="2">
          <reference field="0" count="1" selected="0">
            <x v="60"/>
          </reference>
          <reference field="4" count="1">
            <x v="49"/>
          </reference>
        </references>
      </pivotArea>
    </format>
    <format dxfId="11344">
      <pivotArea dataOnly="0" labelOnly="1" fieldPosition="0">
        <references count="2">
          <reference field="0" count="1" selected="0">
            <x v="61"/>
          </reference>
          <reference field="4" count="1">
            <x v="50"/>
          </reference>
        </references>
      </pivotArea>
    </format>
    <format dxfId="11343">
      <pivotArea dataOnly="0" labelOnly="1" fieldPosition="0">
        <references count="2">
          <reference field="0" count="1" selected="0">
            <x v="62"/>
          </reference>
          <reference field="4" count="1">
            <x v="51"/>
          </reference>
        </references>
      </pivotArea>
    </format>
    <format dxfId="11342">
      <pivotArea dataOnly="0" labelOnly="1" fieldPosition="0">
        <references count="2">
          <reference field="0" count="1" selected="0">
            <x v="63"/>
          </reference>
          <reference field="4" count="1">
            <x v="54"/>
          </reference>
        </references>
      </pivotArea>
    </format>
    <format dxfId="11341">
      <pivotArea dataOnly="0" labelOnly="1" fieldPosition="0">
        <references count="2">
          <reference field="0" count="1" selected="0">
            <x v="64"/>
          </reference>
          <reference field="4" count="1">
            <x v="65"/>
          </reference>
        </references>
      </pivotArea>
    </format>
    <format dxfId="11340">
      <pivotArea dataOnly="0" labelOnly="1" fieldPosition="0">
        <references count="2">
          <reference field="0" count="1" selected="0">
            <x v="65"/>
          </reference>
          <reference field="4" count="1">
            <x v="67"/>
          </reference>
        </references>
      </pivotArea>
    </format>
    <format dxfId="11339">
      <pivotArea dataOnly="0" labelOnly="1" fieldPosition="0">
        <references count="2">
          <reference field="0" count="1" selected="0">
            <x v="66"/>
          </reference>
          <reference field="4" count="1">
            <x v="68"/>
          </reference>
        </references>
      </pivotArea>
    </format>
    <format dxfId="11338">
      <pivotArea dataOnly="0" labelOnly="1" fieldPosition="0">
        <references count="2">
          <reference field="0" count="1" selected="0">
            <x v="67"/>
          </reference>
          <reference field="4" count="1">
            <x v="69"/>
          </reference>
        </references>
      </pivotArea>
    </format>
    <format dxfId="11337">
      <pivotArea dataOnly="0" labelOnly="1" fieldPosition="0">
        <references count="2">
          <reference field="0" count="1" selected="0">
            <x v="68"/>
          </reference>
          <reference field="4" count="1">
            <x v="76"/>
          </reference>
        </references>
      </pivotArea>
    </format>
    <format dxfId="11336">
      <pivotArea dataOnly="0" labelOnly="1" fieldPosition="0">
        <references count="2">
          <reference field="0" count="1" selected="0">
            <x v="69"/>
          </reference>
          <reference field="4" count="1">
            <x v="79"/>
          </reference>
        </references>
      </pivotArea>
    </format>
    <format dxfId="11335">
      <pivotArea dataOnly="0" labelOnly="1" fieldPosition="0">
        <references count="2">
          <reference field="0" count="1" selected="0">
            <x v="70"/>
          </reference>
          <reference field="4" count="1">
            <x v="82"/>
          </reference>
        </references>
      </pivotArea>
    </format>
    <format dxfId="11334">
      <pivotArea dataOnly="0" labelOnly="1" fieldPosition="0">
        <references count="2">
          <reference field="0" count="1" selected="0">
            <x v="71"/>
          </reference>
          <reference field="4" count="1">
            <x v="97"/>
          </reference>
        </references>
      </pivotArea>
    </format>
    <format dxfId="11333">
      <pivotArea dataOnly="0" labelOnly="1" fieldPosition="0">
        <references count="2">
          <reference field="0" count="1" selected="0">
            <x v="72"/>
          </reference>
          <reference field="4" count="1">
            <x v="98"/>
          </reference>
        </references>
      </pivotArea>
    </format>
    <format dxfId="11332">
      <pivotArea dataOnly="0" labelOnly="1" fieldPosition="0">
        <references count="2">
          <reference field="0" count="1" selected="0">
            <x v="73"/>
          </reference>
          <reference field="4" count="1">
            <x v="99"/>
          </reference>
        </references>
      </pivotArea>
    </format>
    <format dxfId="11331">
      <pivotArea dataOnly="0" labelOnly="1" fieldPosition="0">
        <references count="2">
          <reference field="0" count="1" selected="0">
            <x v="75"/>
          </reference>
          <reference field="4" count="1">
            <x v="101"/>
          </reference>
        </references>
      </pivotArea>
    </format>
    <format dxfId="11330">
      <pivotArea dataOnly="0" labelOnly="1" fieldPosition="0">
        <references count="2">
          <reference field="0" count="1" selected="0">
            <x v="76"/>
          </reference>
          <reference field="4" count="1">
            <x v="103"/>
          </reference>
        </references>
      </pivotArea>
    </format>
    <format dxfId="11329">
      <pivotArea dataOnly="0" labelOnly="1" fieldPosition="0">
        <references count="2">
          <reference field="0" count="1" selected="0">
            <x v="77"/>
          </reference>
          <reference field="4" count="1">
            <x v="106"/>
          </reference>
        </references>
      </pivotArea>
    </format>
    <format dxfId="11328">
      <pivotArea dataOnly="0" labelOnly="1" fieldPosition="0">
        <references count="2">
          <reference field="0" count="1" selected="0">
            <x v="78"/>
          </reference>
          <reference field="4" count="1">
            <x v="108"/>
          </reference>
        </references>
      </pivotArea>
    </format>
    <format dxfId="11327">
      <pivotArea dataOnly="0" labelOnly="1" fieldPosition="0">
        <references count="2">
          <reference field="0" count="1" selected="0">
            <x v="79"/>
          </reference>
          <reference field="4" count="1">
            <x v="110"/>
          </reference>
        </references>
      </pivotArea>
    </format>
    <format dxfId="11326">
      <pivotArea dataOnly="0" labelOnly="1" fieldPosition="0">
        <references count="2">
          <reference field="0" count="1" selected="0">
            <x v="80"/>
          </reference>
          <reference field="4" count="1">
            <x v="111"/>
          </reference>
        </references>
      </pivotArea>
    </format>
    <format dxfId="11325">
      <pivotArea dataOnly="0" labelOnly="1" fieldPosition="0">
        <references count="2">
          <reference field="0" count="1" selected="0">
            <x v="81"/>
          </reference>
          <reference field="4" count="1">
            <x v="113"/>
          </reference>
        </references>
      </pivotArea>
    </format>
    <format dxfId="11324">
      <pivotArea dataOnly="0" labelOnly="1" fieldPosition="0">
        <references count="2">
          <reference field="0" count="1" selected="0">
            <x v="82"/>
          </reference>
          <reference field="4" count="1">
            <x v="114"/>
          </reference>
        </references>
      </pivotArea>
    </format>
    <format dxfId="11323">
      <pivotArea dataOnly="0" labelOnly="1" fieldPosition="0">
        <references count="2">
          <reference field="0" count="1" selected="0">
            <x v="83"/>
          </reference>
          <reference field="4" count="1">
            <x v="115"/>
          </reference>
        </references>
      </pivotArea>
    </format>
    <format dxfId="11322">
      <pivotArea dataOnly="0" labelOnly="1" fieldPosition="0">
        <references count="2">
          <reference field="0" count="1" selected="0">
            <x v="84"/>
          </reference>
          <reference field="4" count="1">
            <x v="129"/>
          </reference>
        </references>
      </pivotArea>
    </format>
    <format dxfId="11321">
      <pivotArea dataOnly="0" labelOnly="1" fieldPosition="0">
        <references count="2">
          <reference field="0" count="1" selected="0">
            <x v="85"/>
          </reference>
          <reference field="4" count="1">
            <x v="130"/>
          </reference>
        </references>
      </pivotArea>
    </format>
    <format dxfId="11320">
      <pivotArea dataOnly="0" labelOnly="1" fieldPosition="0">
        <references count="2">
          <reference field="0" count="1" selected="0">
            <x v="86"/>
          </reference>
          <reference field="4" count="1">
            <x v="131"/>
          </reference>
        </references>
      </pivotArea>
    </format>
    <format dxfId="11319">
      <pivotArea dataOnly="0" labelOnly="1" fieldPosition="0">
        <references count="2">
          <reference field="0" count="1" selected="0">
            <x v="87"/>
          </reference>
          <reference field="4" count="1">
            <x v="134"/>
          </reference>
        </references>
      </pivotArea>
    </format>
    <format dxfId="11318">
      <pivotArea dataOnly="0" labelOnly="1" fieldPosition="0">
        <references count="2">
          <reference field="0" count="1" selected="0">
            <x v="88"/>
          </reference>
          <reference field="4" count="1">
            <x v="138"/>
          </reference>
        </references>
      </pivotArea>
    </format>
    <format dxfId="11317">
      <pivotArea dataOnly="0" labelOnly="1" fieldPosition="0">
        <references count="2">
          <reference field="0" count="1" selected="0">
            <x v="89"/>
          </reference>
          <reference field="4" count="1">
            <x v="139"/>
          </reference>
        </references>
      </pivotArea>
    </format>
    <format dxfId="11316">
      <pivotArea dataOnly="0" labelOnly="1" fieldPosition="0">
        <references count="2">
          <reference field="0" count="1" selected="0">
            <x v="90"/>
          </reference>
          <reference field="4" count="1">
            <x v="144"/>
          </reference>
        </references>
      </pivotArea>
    </format>
    <format dxfId="11315">
      <pivotArea dataOnly="0" labelOnly="1" fieldPosition="0">
        <references count="2">
          <reference field="0" count="1" selected="0">
            <x v="91"/>
          </reference>
          <reference field="4" count="1">
            <x v="145"/>
          </reference>
        </references>
      </pivotArea>
    </format>
    <format dxfId="11314">
      <pivotArea dataOnly="0" labelOnly="1" fieldPosition="0">
        <references count="2">
          <reference field="0" count="1" selected="0">
            <x v="92"/>
          </reference>
          <reference field="4" count="1">
            <x v="146"/>
          </reference>
        </references>
      </pivotArea>
    </format>
    <format dxfId="11313">
      <pivotArea dataOnly="0" labelOnly="1" fieldPosition="0">
        <references count="2">
          <reference field="0" count="1" selected="0">
            <x v="93"/>
          </reference>
          <reference field="4" count="1">
            <x v="147"/>
          </reference>
        </references>
      </pivotArea>
    </format>
    <format dxfId="11312">
      <pivotArea dataOnly="0" labelOnly="1" fieldPosition="0">
        <references count="2">
          <reference field="0" count="1" selected="0">
            <x v="94"/>
          </reference>
          <reference field="4" count="1">
            <x v="149"/>
          </reference>
        </references>
      </pivotArea>
    </format>
    <format dxfId="11311">
      <pivotArea dataOnly="0" labelOnly="1" fieldPosition="0">
        <references count="2">
          <reference field="0" count="1" selected="0">
            <x v="95"/>
          </reference>
          <reference field="4" count="1">
            <x v="150"/>
          </reference>
        </references>
      </pivotArea>
    </format>
    <format dxfId="11310">
      <pivotArea dataOnly="0" labelOnly="1" fieldPosition="0">
        <references count="2">
          <reference field="0" count="1" selected="0">
            <x v="98"/>
          </reference>
          <reference field="4" count="1">
            <x v="151"/>
          </reference>
        </references>
      </pivotArea>
    </format>
    <format dxfId="11309">
      <pivotArea dataOnly="0" labelOnly="1" fieldPosition="0">
        <references count="2">
          <reference field="0" count="1" selected="0">
            <x v="99"/>
          </reference>
          <reference field="4" count="1">
            <x v="152"/>
          </reference>
        </references>
      </pivotArea>
    </format>
    <format dxfId="11308">
      <pivotArea dataOnly="0" labelOnly="1" fieldPosition="0">
        <references count="2">
          <reference field="0" count="1" selected="0">
            <x v="100"/>
          </reference>
          <reference field="4" count="1">
            <x v="156"/>
          </reference>
        </references>
      </pivotArea>
    </format>
    <format dxfId="11307">
      <pivotArea dataOnly="0" labelOnly="1" fieldPosition="0">
        <references count="2">
          <reference field="0" count="1" selected="0">
            <x v="103"/>
          </reference>
          <reference field="4" count="1">
            <x v="157"/>
          </reference>
        </references>
      </pivotArea>
    </format>
    <format dxfId="11306">
      <pivotArea dataOnly="0" labelOnly="1" fieldPosition="0">
        <references count="2">
          <reference field="0" count="1" selected="0">
            <x v="104"/>
          </reference>
          <reference field="4" count="1">
            <x v="159"/>
          </reference>
        </references>
      </pivotArea>
    </format>
    <format dxfId="11305">
      <pivotArea dataOnly="0" labelOnly="1" fieldPosition="0">
        <references count="2">
          <reference field="0" count="1" selected="0">
            <x v="106"/>
          </reference>
          <reference field="4" count="1">
            <x v="162"/>
          </reference>
        </references>
      </pivotArea>
    </format>
    <format dxfId="11304">
      <pivotArea dataOnly="0" labelOnly="1" fieldPosition="0">
        <references count="2">
          <reference field="0" count="1" selected="0">
            <x v="107"/>
          </reference>
          <reference field="4" count="1">
            <x v="25"/>
          </reference>
        </references>
      </pivotArea>
    </format>
    <format dxfId="11303">
      <pivotArea dataOnly="0" labelOnly="1" fieldPosition="0">
        <references count="2">
          <reference field="0" count="1" selected="0">
            <x v="108"/>
          </reference>
          <reference field="4" count="1">
            <x v="30"/>
          </reference>
        </references>
      </pivotArea>
    </format>
    <format dxfId="11302">
      <pivotArea dataOnly="0" labelOnly="1" fieldPosition="0">
        <references count="2">
          <reference field="0" count="1" selected="0">
            <x v="109"/>
          </reference>
          <reference field="4" count="1">
            <x v="31"/>
          </reference>
        </references>
      </pivotArea>
    </format>
    <format dxfId="11301">
      <pivotArea dataOnly="0" labelOnly="1" fieldPosition="0">
        <references count="2">
          <reference field="0" count="1" selected="0">
            <x v="110"/>
          </reference>
          <reference field="4" count="1">
            <x v="35"/>
          </reference>
        </references>
      </pivotArea>
    </format>
    <format dxfId="11300">
      <pivotArea dataOnly="0" labelOnly="1" fieldPosition="0">
        <references count="2">
          <reference field="0" count="1" selected="0">
            <x v="111"/>
          </reference>
          <reference field="4" count="1">
            <x v="41"/>
          </reference>
        </references>
      </pivotArea>
    </format>
    <format dxfId="11299">
      <pivotArea dataOnly="0" labelOnly="1" fieldPosition="0">
        <references count="2">
          <reference field="0" count="1" selected="0">
            <x v="112"/>
          </reference>
          <reference field="4" count="1">
            <x v="46"/>
          </reference>
        </references>
      </pivotArea>
    </format>
    <format dxfId="11298">
      <pivotArea dataOnly="0" labelOnly="1" fieldPosition="0">
        <references count="2">
          <reference field="0" count="1" selected="0">
            <x v="113"/>
          </reference>
          <reference field="4" count="1">
            <x v="52"/>
          </reference>
        </references>
      </pivotArea>
    </format>
    <format dxfId="11297">
      <pivotArea dataOnly="0" labelOnly="1" fieldPosition="0">
        <references count="2">
          <reference field="0" count="1" selected="0">
            <x v="114"/>
          </reference>
          <reference field="4" count="1">
            <x v="53"/>
          </reference>
        </references>
      </pivotArea>
    </format>
    <format dxfId="11296">
      <pivotArea dataOnly="0" labelOnly="1" fieldPosition="0">
        <references count="2">
          <reference field="0" count="1" selected="0">
            <x v="115"/>
          </reference>
          <reference field="4" count="1">
            <x v="60"/>
          </reference>
        </references>
      </pivotArea>
    </format>
    <format dxfId="11295">
      <pivotArea dataOnly="0" labelOnly="1" fieldPosition="0">
        <references count="2">
          <reference field="0" count="1" selected="0">
            <x v="116"/>
          </reference>
          <reference field="4" count="1">
            <x v="105"/>
          </reference>
        </references>
      </pivotArea>
    </format>
    <format dxfId="11294">
      <pivotArea dataOnly="0" labelOnly="1" fieldPosition="0">
        <references count="2">
          <reference field="0" count="1" selected="0">
            <x v="117"/>
          </reference>
          <reference field="4" count="1">
            <x v="32"/>
          </reference>
        </references>
      </pivotArea>
    </format>
    <format dxfId="11293">
      <pivotArea dataOnly="0" labelOnly="1" fieldPosition="0">
        <references count="2">
          <reference field="0" count="1" selected="0">
            <x v="118"/>
          </reference>
          <reference field="4" count="1">
            <x v="43"/>
          </reference>
        </references>
      </pivotArea>
    </format>
    <format dxfId="11292">
      <pivotArea dataOnly="0" labelOnly="1" fieldPosition="0">
        <references count="2">
          <reference field="0" count="1" selected="0">
            <x v="119"/>
          </reference>
          <reference field="4" count="1">
            <x v="80"/>
          </reference>
        </references>
      </pivotArea>
    </format>
    <format dxfId="11291">
      <pivotArea dataOnly="0" labelOnly="1" fieldPosition="0">
        <references count="2">
          <reference field="0" count="1" selected="0">
            <x v="120"/>
          </reference>
          <reference field="4" count="1">
            <x v="81"/>
          </reference>
        </references>
      </pivotArea>
    </format>
    <format dxfId="11290">
      <pivotArea dataOnly="0" labelOnly="1" fieldPosition="0">
        <references count="2">
          <reference field="0" count="1" selected="0">
            <x v="121"/>
          </reference>
          <reference field="4" count="1">
            <x v="106"/>
          </reference>
        </references>
      </pivotArea>
    </format>
    <format dxfId="11289">
      <pivotArea dataOnly="0" labelOnly="1" fieldPosition="0">
        <references count="2">
          <reference field="0" count="1" selected="0">
            <x v="122"/>
          </reference>
          <reference field="4" count="1">
            <x v="113"/>
          </reference>
        </references>
      </pivotArea>
    </format>
    <format dxfId="11288">
      <pivotArea dataOnly="0" labelOnly="1" fieldPosition="0">
        <references count="2">
          <reference field="0" count="1" selected="0">
            <x v="123"/>
          </reference>
          <reference field="4" count="1">
            <x v="163"/>
          </reference>
        </references>
      </pivotArea>
    </format>
    <format dxfId="11287">
      <pivotArea dataOnly="0" labelOnly="1" fieldPosition="0">
        <references count="2">
          <reference field="0" count="1" selected="0">
            <x v="125"/>
          </reference>
          <reference field="4" count="1">
            <x v="165"/>
          </reference>
        </references>
      </pivotArea>
    </format>
    <format dxfId="11286">
      <pivotArea dataOnly="0" labelOnly="1" fieldPosition="0">
        <references count="2">
          <reference field="0" count="1" selected="0">
            <x v="126"/>
          </reference>
          <reference field="4" count="1">
            <x v="166"/>
          </reference>
        </references>
      </pivotArea>
    </format>
    <format dxfId="11285">
      <pivotArea dataOnly="0" labelOnly="1" fieldPosition="0">
        <references count="2">
          <reference field="0" count="1" selected="0">
            <x v="129"/>
          </reference>
          <reference field="4" count="1">
            <x v="167"/>
          </reference>
        </references>
      </pivotArea>
    </format>
    <format dxfId="11284">
      <pivotArea dataOnly="0" labelOnly="1" fieldPosition="0">
        <references count="2">
          <reference field="0" count="1" selected="0">
            <x v="130"/>
          </reference>
          <reference field="4" count="1">
            <x v="168"/>
          </reference>
        </references>
      </pivotArea>
    </format>
    <format dxfId="11283">
      <pivotArea dataOnly="0" labelOnly="1" fieldPosition="0">
        <references count="2">
          <reference field="0" count="1" selected="0">
            <x v="132"/>
          </reference>
          <reference field="4" count="1">
            <x v="169"/>
          </reference>
        </references>
      </pivotArea>
    </format>
    <format dxfId="11282">
      <pivotArea dataOnly="0" labelOnly="1" fieldPosition="0">
        <references count="2">
          <reference field="0" count="1" selected="0">
            <x v="133"/>
          </reference>
          <reference field="4" count="1">
            <x v="171"/>
          </reference>
        </references>
      </pivotArea>
    </format>
    <format dxfId="11281">
      <pivotArea dataOnly="0" labelOnly="1" fieldPosition="0">
        <references count="2">
          <reference field="0" count="1" selected="0">
            <x v="135"/>
          </reference>
          <reference field="4" count="1">
            <x v="172"/>
          </reference>
        </references>
      </pivotArea>
    </format>
    <format dxfId="11280">
      <pivotArea dataOnly="0" labelOnly="1" fieldPosition="0">
        <references count="2">
          <reference field="0" count="1" selected="0">
            <x v="138"/>
          </reference>
          <reference field="4" count="1">
            <x v="173"/>
          </reference>
        </references>
      </pivotArea>
    </format>
    <format dxfId="11279">
      <pivotArea dataOnly="0" labelOnly="1" fieldPosition="0">
        <references count="2">
          <reference field="0" count="1" selected="0">
            <x v="139"/>
          </reference>
          <reference field="4" count="1">
            <x v="176"/>
          </reference>
        </references>
      </pivotArea>
    </format>
    <format dxfId="11278">
      <pivotArea dataOnly="0" labelOnly="1" fieldPosition="0">
        <references count="2">
          <reference field="0" count="1" selected="0">
            <x v="140"/>
          </reference>
          <reference field="4" count="1">
            <x v="177"/>
          </reference>
        </references>
      </pivotArea>
    </format>
    <format dxfId="11277">
      <pivotArea dataOnly="0" labelOnly="1" fieldPosition="0">
        <references count="2">
          <reference field="0" count="1" selected="0">
            <x v="141"/>
          </reference>
          <reference field="4" count="1">
            <x v="178"/>
          </reference>
        </references>
      </pivotArea>
    </format>
    <format dxfId="11276">
      <pivotArea dataOnly="0" labelOnly="1" fieldPosition="0">
        <references count="2">
          <reference field="0" count="1" selected="0">
            <x v="143"/>
          </reference>
          <reference field="4" count="1">
            <x v="180"/>
          </reference>
        </references>
      </pivotArea>
    </format>
    <format dxfId="11275">
      <pivotArea dataOnly="0" labelOnly="1" fieldPosition="0">
        <references count="2">
          <reference field="0" count="1" selected="0">
            <x v="144"/>
          </reference>
          <reference field="4" count="1">
            <x v="181"/>
          </reference>
        </references>
      </pivotArea>
    </format>
    <format dxfId="11274">
      <pivotArea dataOnly="0" labelOnly="1" fieldPosition="0">
        <references count="2">
          <reference field="0" count="1" selected="0">
            <x v="147"/>
          </reference>
          <reference field="4" count="1">
            <x v="182"/>
          </reference>
        </references>
      </pivotArea>
    </format>
    <format dxfId="11273">
      <pivotArea dataOnly="0" labelOnly="1" fieldPosition="0">
        <references count="2">
          <reference field="0" count="1" selected="0">
            <x v="148"/>
          </reference>
          <reference field="4" count="1">
            <x v="183"/>
          </reference>
        </references>
      </pivotArea>
    </format>
    <format dxfId="11272">
      <pivotArea dataOnly="0" labelOnly="1" fieldPosition="0">
        <references count="2">
          <reference field="0" count="1" selected="0">
            <x v="149"/>
          </reference>
          <reference field="4" count="1">
            <x v="185"/>
          </reference>
        </references>
      </pivotArea>
    </format>
    <format dxfId="11271">
      <pivotArea dataOnly="0" labelOnly="1" fieldPosition="0">
        <references count="2">
          <reference field="0" count="1" selected="0">
            <x v="150"/>
          </reference>
          <reference field="4" count="1">
            <x v="195"/>
          </reference>
        </references>
      </pivotArea>
    </format>
    <format dxfId="11270">
      <pivotArea dataOnly="0" labelOnly="1" fieldPosition="0">
        <references count="2">
          <reference field="0" count="1" selected="0">
            <x v="154"/>
          </reference>
          <reference field="4" count="1">
            <x v="196"/>
          </reference>
        </references>
      </pivotArea>
    </format>
    <format dxfId="11269">
      <pivotArea dataOnly="0" labelOnly="1" fieldPosition="0">
        <references count="2">
          <reference field="0" count="1" selected="0">
            <x v="157"/>
          </reference>
          <reference field="4" count="1">
            <x v="199"/>
          </reference>
        </references>
      </pivotArea>
    </format>
    <format dxfId="11268">
      <pivotArea dataOnly="0" labelOnly="1" fieldPosition="0">
        <references count="2">
          <reference field="0" count="1" selected="0">
            <x v="158"/>
          </reference>
          <reference field="4" count="1">
            <x v="201"/>
          </reference>
        </references>
      </pivotArea>
    </format>
    <format dxfId="11267">
      <pivotArea dataOnly="0" labelOnly="1" fieldPosition="0">
        <references count="2">
          <reference field="0" count="1" selected="0">
            <x v="159"/>
          </reference>
          <reference field="4" count="1">
            <x v="225"/>
          </reference>
        </references>
      </pivotArea>
    </format>
    <format dxfId="11266">
      <pivotArea dataOnly="0" labelOnly="1" fieldPosition="0">
        <references count="2">
          <reference field="0" count="1" selected="0">
            <x v="160"/>
          </reference>
          <reference field="4" count="1">
            <x v="237"/>
          </reference>
        </references>
      </pivotArea>
    </format>
    <format dxfId="11265">
      <pivotArea dataOnly="0" labelOnly="1" fieldPosition="0">
        <references count="2">
          <reference field="0" count="1" selected="0">
            <x v="161"/>
          </reference>
          <reference field="4" count="1">
            <x v="239"/>
          </reference>
        </references>
      </pivotArea>
    </format>
    <format dxfId="11264">
      <pivotArea dataOnly="0" labelOnly="1" fieldPosition="0">
        <references count="2">
          <reference field="0" count="1" selected="0">
            <x v="162"/>
          </reference>
          <reference field="4" count="1">
            <x v="169"/>
          </reference>
        </references>
      </pivotArea>
    </format>
    <format dxfId="11263">
      <pivotArea dataOnly="0" labelOnly="1" fieldPosition="0">
        <references count="2">
          <reference field="0" count="1" selected="0">
            <x v="163"/>
          </reference>
          <reference field="4" count="1">
            <x v="9"/>
          </reference>
        </references>
      </pivotArea>
    </format>
    <format dxfId="11262">
      <pivotArea dataOnly="0" labelOnly="1" fieldPosition="0">
        <references count="2">
          <reference field="0" count="1" selected="0">
            <x v="164"/>
          </reference>
          <reference field="4" count="1">
            <x v="15"/>
          </reference>
        </references>
      </pivotArea>
    </format>
    <format dxfId="11261">
      <pivotArea dataOnly="0" labelOnly="1" fieldPosition="0">
        <references count="2">
          <reference field="0" count="1" selected="0">
            <x v="165"/>
          </reference>
          <reference field="4" count="1">
            <x v="24"/>
          </reference>
        </references>
      </pivotArea>
    </format>
    <format dxfId="11260">
      <pivotArea dataOnly="0" labelOnly="1" fieldPosition="0">
        <references count="2">
          <reference field="0" count="1" selected="0">
            <x v="166"/>
          </reference>
          <reference field="4" count="1">
            <x v="26"/>
          </reference>
        </references>
      </pivotArea>
    </format>
    <format dxfId="11259">
      <pivotArea dataOnly="0" labelOnly="1" fieldPosition="0">
        <references count="2">
          <reference field="0" count="1" selected="0">
            <x v="167"/>
          </reference>
          <reference field="4" count="1">
            <x v="37"/>
          </reference>
        </references>
      </pivotArea>
    </format>
    <format dxfId="11258">
      <pivotArea dataOnly="0" labelOnly="1" fieldPosition="0">
        <references count="2">
          <reference field="0" count="1" selected="0">
            <x v="168"/>
          </reference>
          <reference field="4" count="1">
            <x v="38"/>
          </reference>
        </references>
      </pivotArea>
    </format>
    <format dxfId="11257">
      <pivotArea dataOnly="0" labelOnly="1" fieldPosition="0">
        <references count="2">
          <reference field="0" count="1" selected="0">
            <x v="169"/>
          </reference>
          <reference field="4" count="1">
            <x v="77"/>
          </reference>
        </references>
      </pivotArea>
    </format>
    <format dxfId="11256">
      <pivotArea dataOnly="0" labelOnly="1" fieldPosition="0">
        <references count="2">
          <reference field="0" count="1" selected="0">
            <x v="170"/>
          </reference>
          <reference field="4" count="1">
            <x v="96"/>
          </reference>
        </references>
      </pivotArea>
    </format>
    <format dxfId="11255">
      <pivotArea dataOnly="0" labelOnly="1" fieldPosition="0">
        <references count="2">
          <reference field="0" count="1" selected="0">
            <x v="172"/>
          </reference>
          <reference field="4" count="1">
            <x v="99"/>
          </reference>
        </references>
      </pivotArea>
    </format>
    <format dxfId="11254">
      <pivotArea dataOnly="0" labelOnly="1" fieldPosition="0">
        <references count="2">
          <reference field="0" count="1" selected="0">
            <x v="173"/>
          </reference>
          <reference field="4" count="1">
            <x v="101"/>
          </reference>
        </references>
      </pivotArea>
    </format>
    <format dxfId="11253">
      <pivotArea dataOnly="0" labelOnly="1" fieldPosition="0">
        <references count="2">
          <reference field="0" count="1" selected="0">
            <x v="175"/>
          </reference>
          <reference field="4" count="1">
            <x v="104"/>
          </reference>
        </references>
      </pivotArea>
    </format>
    <format dxfId="11252">
      <pivotArea dataOnly="0" labelOnly="1" fieldPosition="0">
        <references count="2">
          <reference field="0" count="1" selected="0">
            <x v="176"/>
          </reference>
          <reference field="4" count="1">
            <x v="106"/>
          </reference>
        </references>
      </pivotArea>
    </format>
    <format dxfId="11251">
      <pivotArea dataOnly="0" labelOnly="1" fieldPosition="0">
        <references count="2">
          <reference field="0" count="1" selected="0">
            <x v="177"/>
          </reference>
          <reference field="4" count="1">
            <x v="107"/>
          </reference>
        </references>
      </pivotArea>
    </format>
    <format dxfId="11250">
      <pivotArea dataOnly="0" labelOnly="1" fieldPosition="0">
        <references count="2">
          <reference field="0" count="1" selected="0">
            <x v="178"/>
          </reference>
          <reference field="4" count="1">
            <x v="112"/>
          </reference>
        </references>
      </pivotArea>
    </format>
    <format dxfId="11249">
      <pivotArea dataOnly="0" labelOnly="1" fieldPosition="0">
        <references count="2">
          <reference field="0" count="1" selected="0">
            <x v="179"/>
          </reference>
          <reference field="4" count="1">
            <x v="114"/>
          </reference>
        </references>
      </pivotArea>
    </format>
    <format dxfId="11248">
      <pivotArea dataOnly="0" labelOnly="1" fieldPosition="0">
        <references count="2">
          <reference field="0" count="1" selected="0">
            <x v="180"/>
          </reference>
          <reference field="4" count="1">
            <x v="124"/>
          </reference>
        </references>
      </pivotArea>
    </format>
    <format dxfId="11247">
      <pivotArea dataOnly="0" labelOnly="1" fieldPosition="0">
        <references count="2">
          <reference field="0" count="1" selected="0">
            <x v="182"/>
          </reference>
          <reference field="4" count="1">
            <x v="125"/>
          </reference>
        </references>
      </pivotArea>
    </format>
    <format dxfId="11246">
      <pivotArea dataOnly="0" labelOnly="1" fieldPosition="0">
        <references count="2">
          <reference field="0" count="1" selected="0">
            <x v="183"/>
          </reference>
          <reference field="4" count="1">
            <x v="126"/>
          </reference>
        </references>
      </pivotArea>
    </format>
    <format dxfId="11245">
      <pivotArea dataOnly="0" labelOnly="1" fieldPosition="0">
        <references count="2">
          <reference field="0" count="1" selected="0">
            <x v="185"/>
          </reference>
          <reference field="4" count="1">
            <x v="127"/>
          </reference>
        </references>
      </pivotArea>
    </format>
    <format dxfId="11244">
      <pivotArea dataOnly="0" labelOnly="1" fieldPosition="0">
        <references count="2">
          <reference field="0" count="1" selected="0">
            <x v="186"/>
          </reference>
          <reference field="4" count="1">
            <x v="136"/>
          </reference>
        </references>
      </pivotArea>
    </format>
    <format dxfId="11243">
      <pivotArea dataOnly="0" labelOnly="1" fieldPosition="0">
        <references count="2">
          <reference field="0" count="1" selected="0">
            <x v="187"/>
          </reference>
          <reference field="4" count="1">
            <x v="137"/>
          </reference>
        </references>
      </pivotArea>
    </format>
    <format dxfId="11242">
      <pivotArea dataOnly="0" labelOnly="1" fieldPosition="0">
        <references count="2">
          <reference field="0" count="1" selected="0">
            <x v="189"/>
          </reference>
          <reference field="4" count="1">
            <x v="138"/>
          </reference>
        </references>
      </pivotArea>
    </format>
    <format dxfId="11241">
      <pivotArea dataOnly="0" labelOnly="1" fieldPosition="0">
        <references count="2">
          <reference field="0" count="1" selected="0">
            <x v="190"/>
          </reference>
          <reference field="4" count="1">
            <x v="139"/>
          </reference>
        </references>
      </pivotArea>
    </format>
    <format dxfId="11240">
      <pivotArea dataOnly="0" labelOnly="1" fieldPosition="0">
        <references count="2">
          <reference field="0" count="1" selected="0">
            <x v="192"/>
          </reference>
          <reference field="4" count="1">
            <x v="140"/>
          </reference>
        </references>
      </pivotArea>
    </format>
    <format dxfId="11239">
      <pivotArea dataOnly="0" labelOnly="1" fieldPosition="0">
        <references count="2">
          <reference field="0" count="1" selected="0">
            <x v="193"/>
          </reference>
          <reference field="4" count="1">
            <x v="142"/>
          </reference>
        </references>
      </pivotArea>
    </format>
    <format dxfId="11238">
      <pivotArea dataOnly="0" labelOnly="1" fieldPosition="0">
        <references count="2">
          <reference field="0" count="1" selected="0">
            <x v="195"/>
          </reference>
          <reference field="4" count="1">
            <x v="143"/>
          </reference>
        </references>
      </pivotArea>
    </format>
    <format dxfId="11237">
      <pivotArea dataOnly="0" labelOnly="1" fieldPosition="0">
        <references count="2">
          <reference field="0" count="1" selected="0">
            <x v="197"/>
          </reference>
          <reference field="4" count="1">
            <x v="144"/>
          </reference>
        </references>
      </pivotArea>
    </format>
    <format dxfId="11236">
      <pivotArea dataOnly="0" labelOnly="1" fieldPosition="0">
        <references count="2">
          <reference field="0" count="1" selected="0">
            <x v="198"/>
          </reference>
          <reference field="4" count="1">
            <x v="145"/>
          </reference>
        </references>
      </pivotArea>
    </format>
    <format dxfId="11235">
      <pivotArea dataOnly="0" labelOnly="1" fieldPosition="0">
        <references count="2">
          <reference field="0" count="1" selected="0">
            <x v="200"/>
          </reference>
          <reference field="4" count="1">
            <x v="147"/>
          </reference>
        </references>
      </pivotArea>
    </format>
    <format dxfId="11234">
      <pivotArea dataOnly="0" labelOnly="1" fieldPosition="0">
        <references count="2">
          <reference field="0" count="1" selected="0">
            <x v="203"/>
          </reference>
          <reference field="4" count="1">
            <x v="148"/>
          </reference>
        </references>
      </pivotArea>
    </format>
    <format dxfId="11233">
      <pivotArea dataOnly="0" labelOnly="1" fieldPosition="0">
        <references count="2">
          <reference field="0" count="1" selected="0">
            <x v="205"/>
          </reference>
          <reference field="4" count="1">
            <x v="151"/>
          </reference>
        </references>
      </pivotArea>
    </format>
    <format dxfId="11232">
      <pivotArea dataOnly="0" labelOnly="1" fieldPosition="0">
        <references count="2">
          <reference field="0" count="1" selected="0">
            <x v="206"/>
          </reference>
          <reference field="4" count="1">
            <x v="153"/>
          </reference>
        </references>
      </pivotArea>
    </format>
    <format dxfId="11231">
      <pivotArea dataOnly="0" labelOnly="1" fieldPosition="0">
        <references count="2">
          <reference field="0" count="1" selected="0">
            <x v="207"/>
          </reference>
          <reference field="4" count="1">
            <x v="154"/>
          </reference>
        </references>
      </pivotArea>
    </format>
    <format dxfId="11230">
      <pivotArea dataOnly="0" labelOnly="1" fieldPosition="0">
        <references count="2">
          <reference field="0" count="1" selected="0">
            <x v="209"/>
          </reference>
          <reference field="4" count="1">
            <x v="155"/>
          </reference>
        </references>
      </pivotArea>
    </format>
    <format dxfId="11229">
      <pivotArea dataOnly="0" labelOnly="1" fieldPosition="0">
        <references count="2">
          <reference field="0" count="1" selected="0">
            <x v="212"/>
          </reference>
          <reference field="4" count="1">
            <x v="156"/>
          </reference>
        </references>
      </pivotArea>
    </format>
    <format dxfId="11228">
      <pivotArea dataOnly="0" labelOnly="1" fieldPosition="0">
        <references count="2">
          <reference field="0" count="1" selected="0">
            <x v="214"/>
          </reference>
          <reference field="4" count="1">
            <x v="157"/>
          </reference>
        </references>
      </pivotArea>
    </format>
    <format dxfId="11227">
      <pivotArea dataOnly="0" labelOnly="1" fieldPosition="0">
        <references count="2">
          <reference field="0" count="1" selected="0">
            <x v="215"/>
          </reference>
          <reference field="4" count="1">
            <x v="158"/>
          </reference>
        </references>
      </pivotArea>
    </format>
    <format dxfId="11226">
      <pivotArea dataOnly="0" labelOnly="1" fieldPosition="0">
        <references count="2">
          <reference field="0" count="1" selected="0">
            <x v="216"/>
          </reference>
          <reference field="4" count="1">
            <x v="159"/>
          </reference>
        </references>
      </pivotArea>
    </format>
    <format dxfId="11225">
      <pivotArea dataOnly="0" labelOnly="1" fieldPosition="0">
        <references count="2">
          <reference field="0" count="1" selected="0">
            <x v="218"/>
          </reference>
          <reference field="4" count="1">
            <x v="161"/>
          </reference>
        </references>
      </pivotArea>
    </format>
    <format dxfId="11224">
      <pivotArea dataOnly="0" labelOnly="1" fieldPosition="0">
        <references count="2">
          <reference field="0" count="1" selected="0">
            <x v="219"/>
          </reference>
          <reference field="4" count="1">
            <x v="162"/>
          </reference>
        </references>
      </pivotArea>
    </format>
    <format dxfId="11223">
      <pivotArea dataOnly="0" labelOnly="1" fieldPosition="0">
        <references count="2">
          <reference field="0" count="1" selected="0">
            <x v="221"/>
          </reference>
          <reference field="4" count="1">
            <x v="163"/>
          </reference>
        </references>
      </pivotArea>
    </format>
    <format dxfId="11222">
      <pivotArea dataOnly="0" labelOnly="1" fieldPosition="0">
        <references count="2">
          <reference field="0" count="1" selected="0">
            <x v="223"/>
          </reference>
          <reference field="4" count="1">
            <x v="165"/>
          </reference>
        </references>
      </pivotArea>
    </format>
    <format dxfId="11221">
      <pivotArea dataOnly="0" labelOnly="1" fieldPosition="0">
        <references count="2">
          <reference field="0" count="1" selected="0">
            <x v="225"/>
          </reference>
          <reference field="4" count="1">
            <x v="169"/>
          </reference>
        </references>
      </pivotArea>
    </format>
    <format dxfId="11220">
      <pivotArea dataOnly="0" labelOnly="1" fieldPosition="0">
        <references count="2">
          <reference field="0" count="1" selected="0">
            <x v="226"/>
          </reference>
          <reference field="4" count="1">
            <x v="170"/>
          </reference>
        </references>
      </pivotArea>
    </format>
    <format dxfId="11219">
      <pivotArea dataOnly="0" labelOnly="1" fieldPosition="0">
        <references count="2">
          <reference field="0" count="1" selected="0">
            <x v="227"/>
          </reference>
          <reference field="4" count="1">
            <x v="172"/>
          </reference>
        </references>
      </pivotArea>
    </format>
    <format dxfId="11218">
      <pivotArea dataOnly="0" labelOnly="1" fieldPosition="0">
        <references count="2">
          <reference field="0" count="1" selected="0">
            <x v="228"/>
          </reference>
          <reference field="4" count="1">
            <x v="173"/>
          </reference>
        </references>
      </pivotArea>
    </format>
    <format dxfId="11217">
      <pivotArea dataOnly="0" labelOnly="1" fieldPosition="0">
        <references count="2">
          <reference field="0" count="1" selected="0">
            <x v="231"/>
          </reference>
          <reference field="4" count="1">
            <x v="174"/>
          </reference>
        </references>
      </pivotArea>
    </format>
    <format dxfId="11216">
      <pivotArea dataOnly="0" labelOnly="1" fieldPosition="0">
        <references count="2">
          <reference field="0" count="1" selected="0">
            <x v="234"/>
          </reference>
          <reference field="4" count="1">
            <x v="175"/>
          </reference>
        </references>
      </pivotArea>
    </format>
    <format dxfId="11215">
      <pivotArea dataOnly="0" labelOnly="1" fieldPosition="0">
        <references count="2">
          <reference field="0" count="1" selected="0">
            <x v="238"/>
          </reference>
          <reference field="4" count="1">
            <x v="179"/>
          </reference>
        </references>
      </pivotArea>
    </format>
    <format dxfId="11214">
      <pivotArea dataOnly="0" labelOnly="1" fieldPosition="0">
        <references count="2">
          <reference field="0" count="1" selected="0">
            <x v="239"/>
          </reference>
          <reference field="4" count="1">
            <x v="181"/>
          </reference>
        </references>
      </pivotArea>
    </format>
    <format dxfId="11213">
      <pivotArea dataOnly="0" labelOnly="1" fieldPosition="0">
        <references count="2">
          <reference field="0" count="1" selected="0">
            <x v="241"/>
          </reference>
          <reference field="4" count="1">
            <x v="185"/>
          </reference>
        </references>
      </pivotArea>
    </format>
    <format dxfId="11212">
      <pivotArea dataOnly="0" labelOnly="1" fieldPosition="0">
        <references count="2">
          <reference field="0" count="1" selected="0">
            <x v="242"/>
          </reference>
          <reference field="4" count="1">
            <x v="186"/>
          </reference>
        </references>
      </pivotArea>
    </format>
    <format dxfId="11211">
      <pivotArea dataOnly="0" labelOnly="1" fieldPosition="0">
        <references count="2">
          <reference field="0" count="1" selected="0">
            <x v="243"/>
          </reference>
          <reference field="4" count="1">
            <x v="188"/>
          </reference>
        </references>
      </pivotArea>
    </format>
    <format dxfId="11210">
      <pivotArea dataOnly="0" labelOnly="1" fieldPosition="0">
        <references count="2">
          <reference field="0" count="1" selected="0">
            <x v="244"/>
          </reference>
          <reference field="4" count="1">
            <x v="190"/>
          </reference>
        </references>
      </pivotArea>
    </format>
    <format dxfId="11209">
      <pivotArea dataOnly="0" labelOnly="1" fieldPosition="0">
        <references count="2">
          <reference field="0" count="1" selected="0">
            <x v="245"/>
          </reference>
          <reference field="4" count="1">
            <x v="192"/>
          </reference>
        </references>
      </pivotArea>
    </format>
    <format dxfId="11208">
      <pivotArea dataOnly="0" labelOnly="1" fieldPosition="0">
        <references count="2">
          <reference field="0" count="1" selected="0">
            <x v="246"/>
          </reference>
          <reference field="4" count="1">
            <x v="194"/>
          </reference>
        </references>
      </pivotArea>
    </format>
    <format dxfId="11207">
      <pivotArea dataOnly="0" labelOnly="1" fieldPosition="0">
        <references count="2">
          <reference field="0" count="1" selected="0">
            <x v="248"/>
          </reference>
          <reference field="4" count="1">
            <x v="195"/>
          </reference>
        </references>
      </pivotArea>
    </format>
    <format dxfId="11206">
      <pivotArea dataOnly="0" labelOnly="1" fieldPosition="0">
        <references count="2">
          <reference field="0" count="1" selected="0">
            <x v="249"/>
          </reference>
          <reference field="4" count="1">
            <x v="199"/>
          </reference>
        </references>
      </pivotArea>
    </format>
    <format dxfId="11205">
      <pivotArea dataOnly="0" labelOnly="1" fieldPosition="0">
        <references count="2">
          <reference field="0" count="1" selected="0">
            <x v="250"/>
          </reference>
          <reference field="4" count="1">
            <x v="213"/>
          </reference>
        </references>
      </pivotArea>
    </format>
    <format dxfId="11204">
      <pivotArea dataOnly="0" labelOnly="1" fieldPosition="0">
        <references count="2">
          <reference field="0" count="1" selected="0">
            <x v="251"/>
          </reference>
          <reference field="4" count="1">
            <x v="216"/>
          </reference>
        </references>
      </pivotArea>
    </format>
    <format dxfId="11203">
      <pivotArea dataOnly="0" labelOnly="1" fieldPosition="0">
        <references count="2">
          <reference field="0" count="1" selected="0">
            <x v="252"/>
          </reference>
          <reference field="4" count="1">
            <x v="217"/>
          </reference>
        </references>
      </pivotArea>
    </format>
    <format dxfId="11202">
      <pivotArea dataOnly="0" labelOnly="1" fieldPosition="0">
        <references count="2">
          <reference field="0" count="1" selected="0">
            <x v="253"/>
          </reference>
          <reference field="4" count="1">
            <x v="221"/>
          </reference>
        </references>
      </pivotArea>
    </format>
    <format dxfId="11201">
      <pivotArea dataOnly="0" labelOnly="1" fieldPosition="0">
        <references count="2">
          <reference field="0" count="1" selected="0">
            <x v="254"/>
          </reference>
          <reference field="4" count="1">
            <x v="176"/>
          </reference>
        </references>
      </pivotArea>
    </format>
    <format dxfId="11200">
      <pivotArea dataOnly="0" labelOnly="1" fieldPosition="0">
        <references count="2">
          <reference field="0" count="1" selected="0">
            <x v="255"/>
          </reference>
          <reference field="4" count="1">
            <x v="6"/>
          </reference>
        </references>
      </pivotArea>
    </format>
    <format dxfId="11199">
      <pivotArea dataOnly="0" labelOnly="1" fieldPosition="0">
        <references count="2">
          <reference field="0" count="1" selected="0">
            <x v="256"/>
          </reference>
          <reference field="4" count="1">
            <x v="18"/>
          </reference>
        </references>
      </pivotArea>
    </format>
    <format dxfId="11198">
      <pivotArea dataOnly="0" labelOnly="1" fieldPosition="0">
        <references count="2">
          <reference field="0" count="1" selected="0">
            <x v="257"/>
          </reference>
          <reference field="4" count="1">
            <x v="47"/>
          </reference>
        </references>
      </pivotArea>
    </format>
    <format dxfId="11197">
      <pivotArea dataOnly="0" labelOnly="1" fieldPosition="0">
        <references count="2">
          <reference field="0" count="1" selected="0">
            <x v="258"/>
          </reference>
          <reference field="4" count="1">
            <x v="48"/>
          </reference>
        </references>
      </pivotArea>
    </format>
    <format dxfId="11196">
      <pivotArea dataOnly="0" labelOnly="1" fieldPosition="0">
        <references count="2">
          <reference field="0" count="1" selected="0">
            <x v="259"/>
          </reference>
          <reference field="4" count="1">
            <x v="55"/>
          </reference>
        </references>
      </pivotArea>
    </format>
    <format dxfId="11195">
      <pivotArea dataOnly="0" labelOnly="1" fieldPosition="0">
        <references count="2">
          <reference field="0" count="1" selected="0">
            <x v="260"/>
          </reference>
          <reference field="4" count="1">
            <x v="124"/>
          </reference>
        </references>
      </pivotArea>
    </format>
    <format dxfId="11194">
      <pivotArea dataOnly="0" labelOnly="1" fieldPosition="0">
        <references count="2">
          <reference field="0" count="1" selected="0">
            <x v="261"/>
          </reference>
          <reference field="4" count="1">
            <x v="132"/>
          </reference>
        </references>
      </pivotArea>
    </format>
    <format dxfId="11193">
      <pivotArea dataOnly="0" labelOnly="1" fieldPosition="0">
        <references count="2">
          <reference field="0" count="1" selected="0">
            <x v="262"/>
          </reference>
          <reference field="4" count="1">
            <x v="133"/>
          </reference>
        </references>
      </pivotArea>
    </format>
    <format dxfId="11192">
      <pivotArea dataOnly="0" labelOnly="1" fieldPosition="0">
        <references count="2">
          <reference field="0" count="1" selected="0">
            <x v="263"/>
          </reference>
          <reference field="4" count="1">
            <x v="120"/>
          </reference>
        </references>
      </pivotArea>
    </format>
    <format dxfId="11191">
      <pivotArea dataOnly="0" labelOnly="1" fieldPosition="0">
        <references count="2">
          <reference field="0" count="1" selected="0">
            <x v="264"/>
          </reference>
          <reference field="4" count="1">
            <x v="84"/>
          </reference>
        </references>
      </pivotArea>
    </format>
    <format dxfId="11190">
      <pivotArea dataOnly="0" labelOnly="1" fieldPosition="0">
        <references count="2">
          <reference field="0" count="1" selected="0">
            <x v="266"/>
          </reference>
          <reference field="4" count="1">
            <x v="90"/>
          </reference>
        </references>
      </pivotArea>
    </format>
    <format dxfId="11189">
      <pivotArea dataOnly="0" labelOnly="1" fieldPosition="0">
        <references count="2">
          <reference field="0" count="1" selected="0">
            <x v="267"/>
          </reference>
          <reference field="4" count="1">
            <x v="91"/>
          </reference>
        </references>
      </pivotArea>
    </format>
    <format dxfId="11188">
      <pivotArea dataOnly="0" labelOnly="1" fieldPosition="0">
        <references count="2">
          <reference field="0" count="1" selected="0">
            <x v="268"/>
          </reference>
          <reference field="4" count="1">
            <x v="92"/>
          </reference>
        </references>
      </pivotArea>
    </format>
    <format dxfId="11187">
      <pivotArea dataOnly="0" labelOnly="1" fieldPosition="0">
        <references count="2">
          <reference field="0" count="1" selected="0">
            <x v="269"/>
          </reference>
          <reference field="4" count="1">
            <x v="93"/>
          </reference>
        </references>
      </pivotArea>
    </format>
    <format dxfId="11186">
      <pivotArea dataOnly="0" labelOnly="1" fieldPosition="0">
        <references count="2">
          <reference field="0" count="1" selected="0">
            <x v="270"/>
          </reference>
          <reference field="4" count="1">
            <x v="135"/>
          </reference>
        </references>
      </pivotArea>
    </format>
    <format dxfId="11185">
      <pivotArea dataOnly="0" labelOnly="1" fieldPosition="0">
        <references count="2">
          <reference field="0" count="1" selected="0">
            <x v="271"/>
          </reference>
          <reference field="4" count="1">
            <x v="23"/>
          </reference>
        </references>
      </pivotArea>
    </format>
    <format dxfId="11184">
      <pivotArea dataOnly="0" labelOnly="1" fieldPosition="0">
        <references count="2">
          <reference field="0" count="1" selected="0">
            <x v="272"/>
          </reference>
          <reference field="4" count="1">
            <x v="44"/>
          </reference>
        </references>
      </pivotArea>
    </format>
    <format dxfId="11183">
      <pivotArea dataOnly="0" labelOnly="1" fieldPosition="0">
        <references count="2">
          <reference field="0" count="1" selected="0">
            <x v="273"/>
          </reference>
          <reference field="4" count="1">
            <x v="56"/>
          </reference>
        </references>
      </pivotArea>
    </format>
    <format dxfId="11182">
      <pivotArea dataOnly="0" labelOnly="1" fieldPosition="0">
        <references count="2">
          <reference field="0" count="1" selected="0">
            <x v="274"/>
          </reference>
          <reference field="4" count="1">
            <x v="57"/>
          </reference>
        </references>
      </pivotArea>
    </format>
    <format dxfId="11181">
      <pivotArea dataOnly="0" labelOnly="1" fieldPosition="0">
        <references count="2">
          <reference field="0" count="1" selected="0">
            <x v="275"/>
          </reference>
          <reference field="4" count="1">
            <x v="58"/>
          </reference>
        </references>
      </pivotArea>
    </format>
    <format dxfId="11180">
      <pivotArea dataOnly="0" labelOnly="1" fieldPosition="0">
        <references count="2">
          <reference field="0" count="1" selected="0">
            <x v="276"/>
          </reference>
          <reference field="4" count="1">
            <x v="59"/>
          </reference>
        </references>
      </pivotArea>
    </format>
    <format dxfId="11179">
      <pivotArea dataOnly="0" labelOnly="1" fieldPosition="0">
        <references count="2">
          <reference field="0" count="1" selected="0">
            <x v="277"/>
          </reference>
          <reference field="4" count="1">
            <x v="62"/>
          </reference>
        </references>
      </pivotArea>
    </format>
    <format dxfId="11178">
      <pivotArea dataOnly="0" labelOnly="1" fieldPosition="0">
        <references count="2">
          <reference field="0" count="1" selected="0">
            <x v="278"/>
          </reference>
          <reference field="4" count="1">
            <x v="63"/>
          </reference>
        </references>
      </pivotArea>
    </format>
    <format dxfId="11177">
      <pivotArea dataOnly="0" labelOnly="1" fieldPosition="0">
        <references count="2">
          <reference field="0" count="1" selected="0">
            <x v="279"/>
          </reference>
          <reference field="4" count="1">
            <x v="64"/>
          </reference>
        </references>
      </pivotArea>
    </format>
    <format dxfId="11176">
      <pivotArea dataOnly="0" labelOnly="1" fieldPosition="0">
        <references count="2">
          <reference field="0" count="1" selected="0">
            <x v="280"/>
          </reference>
          <reference field="4" count="1">
            <x v="70"/>
          </reference>
        </references>
      </pivotArea>
    </format>
    <format dxfId="11175">
      <pivotArea dataOnly="0" labelOnly="1" fieldPosition="0">
        <references count="2">
          <reference field="0" count="1" selected="0">
            <x v="281"/>
          </reference>
          <reference field="4" count="1">
            <x v="71"/>
          </reference>
        </references>
      </pivotArea>
    </format>
    <format dxfId="11174">
      <pivotArea dataOnly="0" labelOnly="1" fieldPosition="0">
        <references count="2">
          <reference field="0" count="1" selected="0">
            <x v="282"/>
          </reference>
          <reference field="4" count="1">
            <x v="72"/>
          </reference>
        </references>
      </pivotArea>
    </format>
    <format dxfId="11173">
      <pivotArea dataOnly="0" labelOnly="1" fieldPosition="0">
        <references count="2">
          <reference field="0" count="1" selected="0">
            <x v="283"/>
          </reference>
          <reference field="4" count="1">
            <x v="73"/>
          </reference>
        </references>
      </pivotArea>
    </format>
    <format dxfId="11172">
      <pivotArea dataOnly="0" labelOnly="1" fieldPosition="0">
        <references count="2">
          <reference field="0" count="1" selected="0">
            <x v="284"/>
          </reference>
          <reference field="4" count="1">
            <x v="74"/>
          </reference>
        </references>
      </pivotArea>
    </format>
    <format dxfId="11171">
      <pivotArea dataOnly="0" labelOnly="1" fieldPosition="0">
        <references count="2">
          <reference field="0" count="1" selected="0">
            <x v="285"/>
          </reference>
          <reference field="4" count="1">
            <x v="75"/>
          </reference>
        </references>
      </pivotArea>
    </format>
    <format dxfId="11170">
      <pivotArea dataOnly="0" labelOnly="1" fieldPosition="0">
        <references count="2">
          <reference field="0" count="1" selected="0">
            <x v="286"/>
          </reference>
          <reference field="4" count="1">
            <x v="78"/>
          </reference>
        </references>
      </pivotArea>
    </format>
    <format dxfId="11169">
      <pivotArea dataOnly="0" labelOnly="1" fieldPosition="0">
        <references count="2">
          <reference field="0" count="1" selected="0">
            <x v="287"/>
          </reference>
          <reference field="4" count="1">
            <x v="84"/>
          </reference>
        </references>
      </pivotArea>
    </format>
    <format dxfId="11168">
      <pivotArea dataOnly="0" labelOnly="1" fieldPosition="0">
        <references count="2">
          <reference field="0" count="1" selected="0">
            <x v="288"/>
          </reference>
          <reference field="4" count="1">
            <x v="86"/>
          </reference>
        </references>
      </pivotArea>
    </format>
    <format dxfId="11167">
      <pivotArea dataOnly="0" labelOnly="1" fieldPosition="0">
        <references count="2">
          <reference field="0" count="1" selected="0">
            <x v="290"/>
          </reference>
          <reference field="4" count="1">
            <x v="87"/>
          </reference>
        </references>
      </pivotArea>
    </format>
    <format dxfId="11166">
      <pivotArea dataOnly="0" labelOnly="1" fieldPosition="0">
        <references count="2">
          <reference field="0" count="1" selected="0">
            <x v="291"/>
          </reference>
          <reference field="4" count="1">
            <x v="88"/>
          </reference>
        </references>
      </pivotArea>
    </format>
    <format dxfId="11165">
      <pivotArea dataOnly="0" labelOnly="1" fieldPosition="0">
        <references count="2">
          <reference field="0" count="1" selected="0">
            <x v="293"/>
          </reference>
          <reference field="4" count="1">
            <x v="89"/>
          </reference>
        </references>
      </pivotArea>
    </format>
    <format dxfId="11164">
      <pivotArea dataOnly="0" labelOnly="1" fieldPosition="0">
        <references count="2">
          <reference field="0" count="1" selected="0">
            <x v="294"/>
          </reference>
          <reference field="4" count="1">
            <x v="94"/>
          </reference>
        </references>
      </pivotArea>
    </format>
    <format dxfId="11163">
      <pivotArea dataOnly="0" labelOnly="1" fieldPosition="0">
        <references count="2">
          <reference field="0" count="1" selected="0">
            <x v="295"/>
          </reference>
          <reference field="4" count="1">
            <x v="95"/>
          </reference>
        </references>
      </pivotArea>
    </format>
    <format dxfId="11162">
      <pivotArea dataOnly="0" labelOnly="1" fieldPosition="0">
        <references count="2">
          <reference field="0" count="1" selected="0">
            <x v="296"/>
          </reference>
          <reference field="4" count="1">
            <x v="101"/>
          </reference>
        </references>
      </pivotArea>
    </format>
    <format dxfId="11161">
      <pivotArea dataOnly="0" labelOnly="1" fieldPosition="0">
        <references count="2">
          <reference field="0" count="1" selected="0">
            <x v="297"/>
          </reference>
          <reference field="4" count="1">
            <x v="102"/>
          </reference>
        </references>
      </pivotArea>
    </format>
    <format dxfId="11160">
      <pivotArea dataOnly="0" labelOnly="1" fieldPosition="0">
        <references count="2">
          <reference field="0" count="1" selected="0">
            <x v="298"/>
          </reference>
          <reference field="4" count="1">
            <x v="105"/>
          </reference>
        </references>
      </pivotArea>
    </format>
    <format dxfId="11159">
      <pivotArea dataOnly="0" labelOnly="1" fieldPosition="0">
        <references count="2">
          <reference field="0" count="1" selected="0">
            <x v="299"/>
          </reference>
          <reference field="4" count="1">
            <x v="109"/>
          </reference>
        </references>
      </pivotArea>
    </format>
    <format dxfId="11158">
      <pivotArea dataOnly="0" labelOnly="1" fieldPosition="0">
        <references count="2">
          <reference field="0" count="1" selected="0">
            <x v="300"/>
          </reference>
          <reference field="4" count="1">
            <x v="111"/>
          </reference>
        </references>
      </pivotArea>
    </format>
    <format dxfId="11157">
      <pivotArea dataOnly="0" labelOnly="1" fieldPosition="0">
        <references count="2">
          <reference field="0" count="1" selected="0">
            <x v="301"/>
          </reference>
          <reference field="4" count="1">
            <x v="114"/>
          </reference>
        </references>
      </pivotArea>
    </format>
    <format dxfId="11156">
      <pivotArea dataOnly="0" labelOnly="1" fieldPosition="0">
        <references count="2">
          <reference field="0" count="1" selected="0">
            <x v="302"/>
          </reference>
          <reference field="4" count="1">
            <x v="115"/>
          </reference>
        </references>
      </pivotArea>
    </format>
    <format dxfId="11155">
      <pivotArea dataOnly="0" labelOnly="1" fieldPosition="0">
        <references count="2">
          <reference field="0" count="1" selected="0">
            <x v="303"/>
          </reference>
          <reference field="4" count="1">
            <x v="116"/>
          </reference>
        </references>
      </pivotArea>
    </format>
    <format dxfId="11154">
      <pivotArea dataOnly="0" labelOnly="1" fieldPosition="0">
        <references count="2">
          <reference field="0" count="1" selected="0">
            <x v="304"/>
          </reference>
          <reference field="4" count="1">
            <x v="117"/>
          </reference>
        </references>
      </pivotArea>
    </format>
    <format dxfId="11153">
      <pivotArea dataOnly="0" labelOnly="1" fieldPosition="0">
        <references count="2">
          <reference field="0" count="1" selected="0">
            <x v="305"/>
          </reference>
          <reference field="4" count="1">
            <x v="118"/>
          </reference>
        </references>
      </pivotArea>
    </format>
    <format dxfId="11152">
      <pivotArea dataOnly="0" labelOnly="1" fieldPosition="0">
        <references count="2">
          <reference field="0" count="1" selected="0">
            <x v="307"/>
          </reference>
          <reference field="4" count="1">
            <x v="122"/>
          </reference>
        </references>
      </pivotArea>
    </format>
    <format dxfId="11151">
      <pivotArea dataOnly="0" labelOnly="1" fieldPosition="0">
        <references count="2">
          <reference field="0" count="1" selected="0">
            <x v="308"/>
          </reference>
          <reference field="4" count="1">
            <x v="127"/>
          </reference>
        </references>
      </pivotArea>
    </format>
    <format dxfId="11150">
      <pivotArea dataOnly="0" labelOnly="1" fieldPosition="0">
        <references count="2">
          <reference field="0" count="1" selected="0">
            <x v="310"/>
          </reference>
          <reference field="4" count="1">
            <x v="128"/>
          </reference>
        </references>
      </pivotArea>
    </format>
    <format dxfId="11149">
      <pivotArea dataOnly="0" labelOnly="1" fieldPosition="0">
        <references count="2">
          <reference field="0" count="1" selected="0">
            <x v="311"/>
          </reference>
          <reference field="4" count="1">
            <x v="129"/>
          </reference>
        </references>
      </pivotArea>
    </format>
    <format dxfId="11148">
      <pivotArea dataOnly="0" labelOnly="1" fieldPosition="0">
        <references count="2">
          <reference field="0" count="1" selected="0">
            <x v="313"/>
          </reference>
          <reference field="4" count="1">
            <x v="131"/>
          </reference>
        </references>
      </pivotArea>
    </format>
    <format dxfId="11147">
      <pivotArea dataOnly="0" labelOnly="1" fieldPosition="0">
        <references count="2">
          <reference field="0" count="1" selected="0">
            <x v="314"/>
          </reference>
          <reference field="4" count="1">
            <x v="132"/>
          </reference>
        </references>
      </pivotArea>
    </format>
    <format dxfId="11146">
      <pivotArea dataOnly="0" labelOnly="1" fieldPosition="0">
        <references count="2">
          <reference field="0" count="1" selected="0">
            <x v="315"/>
          </reference>
          <reference field="4" count="1">
            <x v="133"/>
          </reference>
        </references>
      </pivotArea>
    </format>
    <format dxfId="11145">
      <pivotArea dataOnly="0" labelOnly="1" fieldPosition="0">
        <references count="2">
          <reference field="0" count="1" selected="0">
            <x v="317"/>
          </reference>
          <reference field="4" count="1">
            <x v="134"/>
          </reference>
        </references>
      </pivotArea>
    </format>
    <format dxfId="11144">
      <pivotArea dataOnly="0" labelOnly="1" fieldPosition="0">
        <references count="2">
          <reference field="0" count="1" selected="0">
            <x v="319"/>
          </reference>
          <reference field="4" count="1">
            <x v="136"/>
          </reference>
        </references>
      </pivotArea>
    </format>
    <format dxfId="11143">
      <pivotArea dataOnly="0" labelOnly="1" fieldPosition="0">
        <references count="2">
          <reference field="0" count="1" selected="0">
            <x v="320"/>
          </reference>
          <reference field="4" count="1">
            <x v="137"/>
          </reference>
        </references>
      </pivotArea>
    </format>
    <format dxfId="11142">
      <pivotArea dataOnly="0" labelOnly="1" fieldPosition="0">
        <references count="2">
          <reference field="0" count="1" selected="0">
            <x v="321"/>
          </reference>
          <reference field="4" count="1">
            <x v="138"/>
          </reference>
        </references>
      </pivotArea>
    </format>
    <format dxfId="11141">
      <pivotArea dataOnly="0" labelOnly="1" fieldPosition="0">
        <references count="2">
          <reference field="0" count="1" selected="0">
            <x v="322"/>
          </reference>
          <reference field="4" count="1">
            <x v="139"/>
          </reference>
        </references>
      </pivotArea>
    </format>
    <format dxfId="11140">
      <pivotArea dataOnly="0" labelOnly="1" fieldPosition="0">
        <references count="2">
          <reference field="0" count="1" selected="0">
            <x v="323"/>
          </reference>
          <reference field="4" count="1">
            <x v="140"/>
          </reference>
        </references>
      </pivotArea>
    </format>
    <format dxfId="11139">
      <pivotArea dataOnly="0" labelOnly="1" fieldPosition="0">
        <references count="2">
          <reference field="0" count="1" selected="0">
            <x v="324"/>
          </reference>
          <reference field="4" count="1">
            <x v="141"/>
          </reference>
        </references>
      </pivotArea>
    </format>
    <format dxfId="11138">
      <pivotArea dataOnly="0" labelOnly="1" fieldPosition="0">
        <references count="2">
          <reference field="0" count="1" selected="0">
            <x v="325"/>
          </reference>
          <reference field="4" count="1">
            <x v="142"/>
          </reference>
        </references>
      </pivotArea>
    </format>
    <format dxfId="11137">
      <pivotArea dataOnly="0" labelOnly="1" fieldPosition="0">
        <references count="2">
          <reference field="0" count="1" selected="0">
            <x v="326"/>
          </reference>
          <reference field="4" count="1">
            <x v="144"/>
          </reference>
        </references>
      </pivotArea>
    </format>
    <format dxfId="11136">
      <pivotArea dataOnly="0" labelOnly="1" fieldPosition="0">
        <references count="2">
          <reference field="0" count="1" selected="0">
            <x v="327"/>
          </reference>
          <reference field="4" count="1">
            <x v="145"/>
          </reference>
        </references>
      </pivotArea>
    </format>
    <format dxfId="11135">
      <pivotArea dataOnly="0" labelOnly="1" fieldPosition="0">
        <references count="2">
          <reference field="0" count="1" selected="0">
            <x v="328"/>
          </reference>
          <reference field="4" count="1">
            <x v="147"/>
          </reference>
        </references>
      </pivotArea>
    </format>
    <format dxfId="11134">
      <pivotArea dataOnly="0" labelOnly="1" fieldPosition="0">
        <references count="2">
          <reference field="0" count="1" selected="0">
            <x v="329"/>
          </reference>
          <reference field="4" count="1">
            <x v="149"/>
          </reference>
        </references>
      </pivotArea>
    </format>
    <format dxfId="11133">
      <pivotArea dataOnly="0" labelOnly="1" fieldPosition="0">
        <references count="2">
          <reference field="0" count="1" selected="0">
            <x v="330"/>
          </reference>
          <reference field="4" count="1">
            <x v="152"/>
          </reference>
        </references>
      </pivotArea>
    </format>
    <format dxfId="11132">
      <pivotArea dataOnly="0" labelOnly="1" fieldPosition="0">
        <references count="2">
          <reference field="0" count="1" selected="0">
            <x v="331"/>
          </reference>
          <reference field="4" count="1">
            <x v="156"/>
          </reference>
        </references>
      </pivotArea>
    </format>
    <format dxfId="11131">
      <pivotArea dataOnly="0" labelOnly="1" fieldPosition="0">
        <references count="2">
          <reference field="0" count="1" selected="0">
            <x v="332"/>
          </reference>
          <reference field="4" count="1">
            <x v="161"/>
          </reference>
        </references>
      </pivotArea>
    </format>
    <format dxfId="11130">
      <pivotArea dataOnly="0" labelOnly="1" fieldPosition="0">
        <references count="2">
          <reference field="0" count="1" selected="0">
            <x v="333"/>
          </reference>
          <reference field="4" count="1">
            <x v="162"/>
          </reference>
        </references>
      </pivotArea>
    </format>
    <format dxfId="11129">
      <pivotArea dataOnly="0" labelOnly="1" fieldPosition="0">
        <references count="2">
          <reference field="0" count="1" selected="0">
            <x v="334"/>
          </reference>
          <reference field="4" count="1">
            <x v="90"/>
          </reference>
        </references>
      </pivotArea>
    </format>
    <format dxfId="11128">
      <pivotArea dataOnly="0" labelOnly="1" fieldPosition="0">
        <references count="2">
          <reference field="0" count="1" selected="0">
            <x v="336"/>
          </reference>
          <reference field="4" count="1">
            <x v="157"/>
          </reference>
        </references>
      </pivotArea>
    </format>
    <format dxfId="11127">
      <pivotArea dataOnly="0" labelOnly="1" fieldPosition="0">
        <references count="2">
          <reference field="0" count="1" selected="0">
            <x v="337"/>
          </reference>
          <reference field="4" count="1">
            <x v="165"/>
          </reference>
        </references>
      </pivotArea>
    </format>
    <format dxfId="11126">
      <pivotArea dataOnly="0" labelOnly="1" fieldPosition="0">
        <references count="2">
          <reference field="0" count="1" selected="0">
            <x v="338"/>
          </reference>
          <reference field="4" count="1">
            <x v="166"/>
          </reference>
        </references>
      </pivotArea>
    </format>
    <format dxfId="11125">
      <pivotArea dataOnly="0" labelOnly="1" fieldPosition="0">
        <references count="2">
          <reference field="0" count="1" selected="0">
            <x v="339"/>
          </reference>
          <reference field="4" count="1">
            <x v="167"/>
          </reference>
        </references>
      </pivotArea>
    </format>
    <format dxfId="11124">
      <pivotArea dataOnly="0" labelOnly="1" fieldPosition="0">
        <references count="2">
          <reference field="0" count="1" selected="0">
            <x v="340"/>
          </reference>
          <reference field="4" count="1">
            <x v="189"/>
          </reference>
        </references>
      </pivotArea>
    </format>
    <format dxfId="11123">
      <pivotArea dataOnly="0" labelOnly="1" fieldPosition="0">
        <references count="2">
          <reference field="0" count="1" selected="0">
            <x v="342"/>
          </reference>
          <reference field="4" count="1">
            <x v="190"/>
          </reference>
        </references>
      </pivotArea>
    </format>
    <format dxfId="11122">
      <pivotArea dataOnly="0" labelOnly="1" fieldPosition="0">
        <references count="2">
          <reference field="0" count="1" selected="0">
            <x v="344"/>
          </reference>
          <reference field="4" count="1">
            <x v="192"/>
          </reference>
        </references>
      </pivotArea>
    </format>
    <format dxfId="11121">
      <pivotArea dataOnly="0" labelOnly="1" fieldPosition="0">
        <references count="2">
          <reference field="0" count="1" selected="0">
            <x v="345"/>
          </reference>
          <reference field="4" count="1">
            <x v="193"/>
          </reference>
        </references>
      </pivotArea>
    </format>
    <format dxfId="11120">
      <pivotArea dataOnly="0" labelOnly="1" fieldPosition="0">
        <references count="2">
          <reference field="0" count="1" selected="0">
            <x v="346"/>
          </reference>
          <reference field="4" count="1">
            <x v="201"/>
          </reference>
        </references>
      </pivotArea>
    </format>
    <format dxfId="11119">
      <pivotArea dataOnly="0" labelOnly="1" fieldPosition="0">
        <references count="2">
          <reference field="0" count="1" selected="0">
            <x v="347"/>
          </reference>
          <reference field="4" count="1">
            <x v="164"/>
          </reference>
        </references>
      </pivotArea>
    </format>
    <format dxfId="11118">
      <pivotArea dataOnly="0" labelOnly="1" fieldPosition="0">
        <references count="2">
          <reference field="0" count="1" selected="0">
            <x v="348"/>
          </reference>
          <reference field="4" count="1">
            <x v="172"/>
          </reference>
        </references>
      </pivotArea>
    </format>
    <format dxfId="11117">
      <pivotArea dataOnly="0" labelOnly="1" fieldPosition="0">
        <references count="2">
          <reference field="0" count="1" selected="0">
            <x v="349"/>
          </reference>
          <reference field="4" count="1">
            <x v="180"/>
          </reference>
        </references>
      </pivotArea>
    </format>
    <format dxfId="11116">
      <pivotArea dataOnly="0" labelOnly="1" fieldPosition="0">
        <references count="2">
          <reference field="0" count="1" selected="0">
            <x v="350"/>
          </reference>
          <reference field="4" count="1">
            <x v="181"/>
          </reference>
        </references>
      </pivotArea>
    </format>
    <format dxfId="11115">
      <pivotArea dataOnly="0" labelOnly="1" fieldPosition="0">
        <references count="2">
          <reference field="0" count="1" selected="0">
            <x v="351"/>
          </reference>
          <reference field="4" count="1">
            <x v="182"/>
          </reference>
        </references>
      </pivotArea>
    </format>
    <format dxfId="11114">
      <pivotArea dataOnly="0" labelOnly="1" fieldPosition="0">
        <references count="2">
          <reference field="0" count="1" selected="0">
            <x v="352"/>
          </reference>
          <reference field="4" count="1">
            <x v="190"/>
          </reference>
        </references>
      </pivotArea>
    </format>
    <format dxfId="11113">
      <pivotArea dataOnly="0" labelOnly="1" fieldPosition="0">
        <references count="2">
          <reference field="0" count="1" selected="0">
            <x v="353"/>
          </reference>
          <reference field="4" count="1">
            <x v="180"/>
          </reference>
        </references>
      </pivotArea>
    </format>
    <format dxfId="11112">
      <pivotArea dataOnly="0" labelOnly="1" fieldPosition="0">
        <references count="2">
          <reference field="0" count="1" selected="0">
            <x v="354"/>
          </reference>
          <reference field="4" count="1">
            <x v="178"/>
          </reference>
        </references>
      </pivotArea>
    </format>
    <format dxfId="11111">
      <pivotArea dataOnly="0" labelOnly="1" fieldPosition="0">
        <references count="2">
          <reference field="0" count="1" selected="0">
            <x v="356"/>
          </reference>
          <reference field="4" count="1">
            <x v="179"/>
          </reference>
        </references>
      </pivotArea>
    </format>
    <format dxfId="11110">
      <pivotArea dataOnly="0" labelOnly="1" fieldPosition="0">
        <references count="2">
          <reference field="0" count="1" selected="0">
            <x v="358"/>
          </reference>
          <reference field="4" count="1">
            <x v="180"/>
          </reference>
        </references>
      </pivotArea>
    </format>
    <format dxfId="11109">
      <pivotArea dataOnly="0" labelOnly="1" fieldPosition="0">
        <references count="2">
          <reference field="0" count="1" selected="0">
            <x v="359"/>
          </reference>
          <reference field="4" count="1">
            <x v="181"/>
          </reference>
        </references>
      </pivotArea>
    </format>
    <format dxfId="11108">
      <pivotArea dataOnly="0" labelOnly="1" fieldPosition="0">
        <references count="2">
          <reference field="0" count="1" selected="0">
            <x v="360"/>
          </reference>
          <reference field="4" count="1">
            <x v="182"/>
          </reference>
        </references>
      </pivotArea>
    </format>
    <format dxfId="11107">
      <pivotArea dataOnly="0" labelOnly="1" fieldPosition="0">
        <references count="2">
          <reference field="0" count="1" selected="0">
            <x v="361"/>
          </reference>
          <reference field="4" count="1">
            <x v="195"/>
          </reference>
        </references>
      </pivotArea>
    </format>
    <format dxfId="11106">
      <pivotArea dataOnly="0" labelOnly="1" fieldPosition="0">
        <references count="2">
          <reference field="0" count="1" selected="0">
            <x v="362"/>
          </reference>
          <reference field="4" count="1">
            <x v="199"/>
          </reference>
        </references>
      </pivotArea>
    </format>
    <format dxfId="11105">
      <pivotArea dataOnly="0" labelOnly="1" fieldPosition="0">
        <references count="2">
          <reference field="0" count="1" selected="0">
            <x v="363"/>
          </reference>
          <reference field="4" count="1">
            <x v="209"/>
          </reference>
        </references>
      </pivotArea>
    </format>
    <format dxfId="11104">
      <pivotArea dataOnly="0" labelOnly="1" fieldPosition="0">
        <references count="2">
          <reference field="0" count="1" selected="0">
            <x v="364"/>
          </reference>
          <reference field="4" count="1">
            <x v="212"/>
          </reference>
        </references>
      </pivotArea>
    </format>
    <format dxfId="11103">
      <pivotArea dataOnly="0" labelOnly="1" fieldPosition="0">
        <references count="2">
          <reference field="0" count="1" selected="0">
            <x v="365"/>
          </reference>
          <reference field="4" count="1">
            <x v="222"/>
          </reference>
        </references>
      </pivotArea>
    </format>
    <format dxfId="11102">
      <pivotArea dataOnly="0" labelOnly="1" fieldPosition="0">
        <references count="2">
          <reference field="0" count="1" selected="0">
            <x v="366"/>
          </reference>
          <reference field="4" count="1">
            <x v="223"/>
          </reference>
        </references>
      </pivotArea>
    </format>
    <format dxfId="11101">
      <pivotArea dataOnly="0" labelOnly="1" fieldPosition="0">
        <references count="2">
          <reference field="0" count="1" selected="0">
            <x v="367"/>
          </reference>
          <reference field="4" count="1">
            <x v="224"/>
          </reference>
        </references>
      </pivotArea>
    </format>
    <format dxfId="11100">
      <pivotArea dataOnly="0" labelOnly="1" fieldPosition="0">
        <references count="2">
          <reference field="0" count="1" selected="0">
            <x v="368"/>
          </reference>
          <reference field="4" count="1">
            <x v="86"/>
          </reference>
        </references>
      </pivotArea>
    </format>
    <format dxfId="11099">
      <pivotArea dataOnly="0" labelOnly="1" fieldPosition="0">
        <references count="2">
          <reference field="0" count="1" selected="0">
            <x v="369"/>
          </reference>
          <reference field="4" count="1">
            <x v="22"/>
          </reference>
        </references>
      </pivotArea>
    </format>
    <format dxfId="11098">
      <pivotArea dataOnly="0" labelOnly="1" fieldPosition="0">
        <references count="2">
          <reference field="0" count="1" selected="0">
            <x v="370"/>
          </reference>
          <reference field="4" count="1">
            <x v="84"/>
          </reference>
        </references>
      </pivotArea>
    </format>
    <format dxfId="11097">
      <pivotArea dataOnly="0" labelOnly="1" fieldPosition="0">
        <references count="2">
          <reference field="0" count="1" selected="0">
            <x v="371"/>
          </reference>
          <reference field="4" count="1">
            <x v="85"/>
          </reference>
        </references>
      </pivotArea>
    </format>
    <format dxfId="11096">
      <pivotArea dataOnly="0" labelOnly="1" fieldPosition="0">
        <references count="2">
          <reference field="0" count="1" selected="0">
            <x v="372"/>
          </reference>
          <reference field="4" count="1">
            <x v="123"/>
          </reference>
        </references>
      </pivotArea>
    </format>
    <format dxfId="11095">
      <pivotArea dataOnly="0" labelOnly="1" fieldPosition="0">
        <references count="2">
          <reference field="0" count="1" selected="0">
            <x v="373"/>
          </reference>
          <reference field="4" count="1">
            <x v="155"/>
          </reference>
        </references>
      </pivotArea>
    </format>
    <format dxfId="11094">
      <pivotArea dataOnly="0" labelOnly="1" fieldPosition="0">
        <references count="2">
          <reference field="0" count="1" selected="0">
            <x v="374"/>
          </reference>
          <reference field="4" count="1">
            <x v="156"/>
          </reference>
        </references>
      </pivotArea>
    </format>
    <format dxfId="11093">
      <pivotArea dataOnly="0" labelOnly="1" fieldPosition="0">
        <references count="2">
          <reference field="0" count="1" selected="0">
            <x v="375"/>
          </reference>
          <reference field="4" count="1">
            <x v="157"/>
          </reference>
        </references>
      </pivotArea>
    </format>
    <format dxfId="11092">
      <pivotArea dataOnly="0" labelOnly="1" fieldPosition="0">
        <references count="2">
          <reference field="0" count="1" selected="0">
            <x v="376"/>
          </reference>
          <reference field="4" count="1">
            <x v="160"/>
          </reference>
        </references>
      </pivotArea>
    </format>
    <format dxfId="11091">
      <pivotArea dataOnly="0" labelOnly="1" fieldPosition="0">
        <references count="2">
          <reference field="0" count="1" selected="0">
            <x v="377"/>
          </reference>
          <reference field="4" count="1">
            <x v="161"/>
          </reference>
        </references>
      </pivotArea>
    </format>
    <format dxfId="11090">
      <pivotArea dataOnly="0" labelOnly="1" fieldPosition="0">
        <references count="2">
          <reference field="0" count="1" selected="0">
            <x v="378"/>
          </reference>
          <reference field="4" count="1">
            <x v="162"/>
          </reference>
        </references>
      </pivotArea>
    </format>
    <format dxfId="11089">
      <pivotArea dataOnly="0" labelOnly="1" fieldPosition="0">
        <references count="2">
          <reference field="0" count="1" selected="0">
            <x v="379"/>
          </reference>
          <reference field="4" count="1">
            <x v="238"/>
          </reference>
        </references>
      </pivotArea>
    </format>
    <format dxfId="11088">
      <pivotArea dataOnly="0" labelOnly="1" fieldPosition="0">
        <references count="2">
          <reference field="0" count="1" selected="0">
            <x v="380"/>
          </reference>
          <reference field="4" count="1">
            <x v="189"/>
          </reference>
        </references>
      </pivotArea>
    </format>
    <format dxfId="11087">
      <pivotArea dataOnly="0" labelOnly="1" fieldPosition="0">
        <references count="2">
          <reference field="0" count="1" selected="0">
            <x v="381"/>
          </reference>
          <reference field="4" count="1">
            <x v="193"/>
          </reference>
        </references>
      </pivotArea>
    </format>
    <format dxfId="11086">
      <pivotArea dataOnly="0" labelOnly="1" fieldPosition="0">
        <references count="2">
          <reference field="0" count="1" selected="0">
            <x v="382"/>
          </reference>
          <reference field="4" count="1">
            <x v="196"/>
          </reference>
        </references>
      </pivotArea>
    </format>
    <format dxfId="11085">
      <pivotArea dataOnly="0" labelOnly="1" fieldPosition="0">
        <references count="2">
          <reference field="0" count="1" selected="0">
            <x v="383"/>
          </reference>
          <reference field="4" count="1">
            <x v="197"/>
          </reference>
        </references>
      </pivotArea>
    </format>
    <format dxfId="11084">
      <pivotArea dataOnly="0" labelOnly="1" fieldPosition="0">
        <references count="2">
          <reference field="0" count="1" selected="0">
            <x v="384"/>
          </reference>
          <reference field="4" count="1">
            <x v="198"/>
          </reference>
        </references>
      </pivotArea>
    </format>
    <format dxfId="11083">
      <pivotArea dataOnly="0" labelOnly="1" fieldPosition="0">
        <references count="2">
          <reference field="0" count="1" selected="0">
            <x v="385"/>
          </reference>
          <reference field="4" count="1">
            <x v="163"/>
          </reference>
        </references>
      </pivotArea>
    </format>
    <format dxfId="11082">
      <pivotArea dataOnly="0" labelOnly="1" fieldPosition="0">
        <references count="2">
          <reference field="0" count="1" selected="0">
            <x v="387"/>
          </reference>
          <reference field="4" count="1">
            <x v="164"/>
          </reference>
        </references>
      </pivotArea>
    </format>
    <format dxfId="11081">
      <pivotArea dataOnly="0" labelOnly="1" fieldPosition="0">
        <references count="2">
          <reference field="0" count="1" selected="0">
            <x v="389"/>
          </reference>
          <reference field="4" count="1">
            <x v="165"/>
          </reference>
        </references>
      </pivotArea>
    </format>
    <format dxfId="11080">
      <pivotArea dataOnly="0" labelOnly="1" fieldPosition="0">
        <references count="2">
          <reference field="0" count="1" selected="0">
            <x v="390"/>
          </reference>
          <reference field="4" count="1">
            <x v="166"/>
          </reference>
        </references>
      </pivotArea>
    </format>
    <format dxfId="11079">
      <pivotArea dataOnly="0" labelOnly="1" fieldPosition="0">
        <references count="2">
          <reference field="0" count="1" selected="0">
            <x v="391"/>
          </reference>
          <reference field="4" count="1">
            <x v="168"/>
          </reference>
        </references>
      </pivotArea>
    </format>
    <format dxfId="11078">
      <pivotArea dataOnly="0" labelOnly="1" fieldPosition="0">
        <references count="2">
          <reference field="0" count="1" selected="0">
            <x v="392"/>
          </reference>
          <reference field="4" count="1">
            <x v="169"/>
          </reference>
        </references>
      </pivotArea>
    </format>
    <format dxfId="11077">
      <pivotArea dataOnly="0" labelOnly="1" fieldPosition="0">
        <references count="2">
          <reference field="0" count="1" selected="0">
            <x v="393"/>
          </reference>
          <reference field="4" count="1">
            <x v="170"/>
          </reference>
        </references>
      </pivotArea>
    </format>
    <format dxfId="11076">
      <pivotArea dataOnly="0" labelOnly="1" fieldPosition="0">
        <references count="2">
          <reference field="0" count="1" selected="0">
            <x v="394"/>
          </reference>
          <reference field="4" count="1">
            <x v="171"/>
          </reference>
        </references>
      </pivotArea>
    </format>
    <format dxfId="11075">
      <pivotArea dataOnly="0" labelOnly="1" fieldPosition="0">
        <references count="2">
          <reference field="0" count="1" selected="0">
            <x v="395"/>
          </reference>
          <reference field="4" count="1">
            <x v="172"/>
          </reference>
        </references>
      </pivotArea>
    </format>
    <format dxfId="11074">
      <pivotArea dataOnly="0" labelOnly="1" fieldPosition="0">
        <references count="2">
          <reference field="0" count="1" selected="0">
            <x v="396"/>
          </reference>
          <reference field="4" count="1">
            <x v="175"/>
          </reference>
        </references>
      </pivotArea>
    </format>
    <format dxfId="11073">
      <pivotArea dataOnly="0" labelOnly="1" fieldPosition="0">
        <references count="2">
          <reference field="0" count="1" selected="0">
            <x v="398"/>
          </reference>
          <reference field="4" count="1">
            <x v="176"/>
          </reference>
        </references>
      </pivotArea>
    </format>
    <format dxfId="11072">
      <pivotArea dataOnly="0" labelOnly="1" fieldPosition="0">
        <references count="2">
          <reference field="0" count="1" selected="0">
            <x v="399"/>
          </reference>
          <reference field="4" count="1">
            <x v="177"/>
          </reference>
        </references>
      </pivotArea>
    </format>
    <format dxfId="11071">
      <pivotArea dataOnly="0" labelOnly="1" fieldPosition="0">
        <references count="2">
          <reference field="0" count="1" selected="0">
            <x v="400"/>
          </reference>
          <reference field="4" count="1">
            <x v="178"/>
          </reference>
        </references>
      </pivotArea>
    </format>
    <format dxfId="11070">
      <pivotArea dataOnly="0" labelOnly="1" fieldPosition="0">
        <references count="2">
          <reference field="0" count="1" selected="0">
            <x v="402"/>
          </reference>
          <reference field="4" count="1">
            <x v="179"/>
          </reference>
        </references>
      </pivotArea>
    </format>
    <format dxfId="11069">
      <pivotArea dataOnly="0" labelOnly="1" fieldPosition="0">
        <references count="2">
          <reference field="0" count="1" selected="0">
            <x v="405"/>
          </reference>
          <reference field="4" count="1">
            <x v="180"/>
          </reference>
        </references>
      </pivotArea>
    </format>
    <format dxfId="11068">
      <pivotArea dataOnly="0" labelOnly="1" fieldPosition="0">
        <references count="2">
          <reference field="0" count="1" selected="0">
            <x v="406"/>
          </reference>
          <reference field="4" count="1">
            <x v="185"/>
          </reference>
        </references>
      </pivotArea>
    </format>
    <format dxfId="11067">
      <pivotArea dataOnly="0" labelOnly="1" fieldPosition="0">
        <references count="2">
          <reference field="0" count="1" selected="0">
            <x v="408"/>
          </reference>
          <reference field="4" count="1">
            <x v="186"/>
          </reference>
        </references>
      </pivotArea>
    </format>
    <format dxfId="11066">
      <pivotArea dataOnly="0" labelOnly="1" fieldPosition="0">
        <references count="2">
          <reference field="0" count="1" selected="0">
            <x v="411"/>
          </reference>
          <reference field="4" count="1">
            <x v="187"/>
          </reference>
        </references>
      </pivotArea>
    </format>
    <format dxfId="11065">
      <pivotArea dataOnly="0" labelOnly="1" fieldPosition="0">
        <references count="2">
          <reference field="0" count="1" selected="0">
            <x v="412"/>
          </reference>
          <reference field="4" count="1">
            <x v="188"/>
          </reference>
        </references>
      </pivotArea>
    </format>
    <format dxfId="11064">
      <pivotArea dataOnly="0" labelOnly="1" fieldPosition="0">
        <references count="2">
          <reference field="0" count="1" selected="0">
            <x v="417"/>
          </reference>
          <reference field="4" count="1">
            <x v="189"/>
          </reference>
        </references>
      </pivotArea>
    </format>
    <format dxfId="11063">
      <pivotArea dataOnly="0" labelOnly="1" fieldPosition="0">
        <references count="2">
          <reference field="0" count="1" selected="0">
            <x v="418"/>
          </reference>
          <reference field="4" count="1">
            <x v="191"/>
          </reference>
        </references>
      </pivotArea>
    </format>
    <format dxfId="11062">
      <pivotArea dataOnly="0" labelOnly="1" fieldPosition="0">
        <references count="2">
          <reference field="0" count="1" selected="0">
            <x v="419"/>
          </reference>
          <reference field="4" count="1">
            <x v="192"/>
          </reference>
        </references>
      </pivotArea>
    </format>
    <format dxfId="11061">
      <pivotArea dataOnly="0" labelOnly="1" fieldPosition="0">
        <references count="2">
          <reference field="0" count="1" selected="0">
            <x v="421"/>
          </reference>
          <reference field="4" count="1">
            <x v="194"/>
          </reference>
        </references>
      </pivotArea>
    </format>
    <format dxfId="11060">
      <pivotArea dataOnly="0" labelOnly="1" fieldPosition="0">
        <references count="2">
          <reference field="0" count="1" selected="0">
            <x v="425"/>
          </reference>
          <reference field="4" count="1">
            <x v="196"/>
          </reference>
        </references>
      </pivotArea>
    </format>
    <format dxfId="11059">
      <pivotArea dataOnly="0" labelOnly="1" fieldPosition="0">
        <references count="2">
          <reference field="0" count="1" selected="0">
            <x v="428"/>
          </reference>
          <reference field="4" count="1">
            <x v="199"/>
          </reference>
        </references>
      </pivotArea>
    </format>
    <format dxfId="11058">
      <pivotArea dataOnly="0" labelOnly="1" fieldPosition="0">
        <references count="2">
          <reference field="0" count="1" selected="0">
            <x v="429"/>
          </reference>
          <reference field="4" count="1">
            <x v="200"/>
          </reference>
        </references>
      </pivotArea>
    </format>
    <format dxfId="11057">
      <pivotArea dataOnly="0" labelOnly="1" fieldPosition="0">
        <references count="2">
          <reference field="0" count="1" selected="0">
            <x v="434"/>
          </reference>
          <reference field="4" count="1">
            <x v="201"/>
          </reference>
        </references>
      </pivotArea>
    </format>
    <format dxfId="11056">
      <pivotArea dataOnly="0" labelOnly="1" fieldPosition="0">
        <references count="2">
          <reference field="0" count="1" selected="0">
            <x v="435"/>
          </reference>
          <reference field="4" count="1">
            <x v="202"/>
          </reference>
        </references>
      </pivotArea>
    </format>
    <format dxfId="11055">
      <pivotArea dataOnly="0" labelOnly="1" fieldPosition="0">
        <references count="2">
          <reference field="0" count="1" selected="0">
            <x v="436"/>
          </reference>
          <reference field="4" count="1">
            <x v="203"/>
          </reference>
        </references>
      </pivotArea>
    </format>
    <format dxfId="11054">
      <pivotArea dataOnly="0" labelOnly="1" fieldPosition="0">
        <references count="2">
          <reference field="0" count="1" selected="0">
            <x v="437"/>
          </reference>
          <reference field="4" count="1">
            <x v="204"/>
          </reference>
        </references>
      </pivotArea>
    </format>
    <format dxfId="11053">
      <pivotArea dataOnly="0" labelOnly="1" fieldPosition="0">
        <references count="2">
          <reference field="0" count="1" selected="0">
            <x v="438"/>
          </reference>
          <reference field="4" count="1">
            <x v="205"/>
          </reference>
        </references>
      </pivotArea>
    </format>
    <format dxfId="11052">
      <pivotArea dataOnly="0" labelOnly="1" fieldPosition="0">
        <references count="2">
          <reference field="0" count="1" selected="0">
            <x v="439"/>
          </reference>
          <reference field="4" count="1">
            <x v="207"/>
          </reference>
        </references>
      </pivotArea>
    </format>
    <format dxfId="11051">
      <pivotArea dataOnly="0" labelOnly="1" fieldPosition="0">
        <references count="2">
          <reference field="0" count="1" selected="0">
            <x v="440"/>
          </reference>
          <reference field="4" count="1">
            <x v="210"/>
          </reference>
        </references>
      </pivotArea>
    </format>
    <format dxfId="11050">
      <pivotArea dataOnly="0" labelOnly="1" fieldPosition="0">
        <references count="2">
          <reference field="0" count="1" selected="0">
            <x v="441"/>
          </reference>
          <reference field="4" count="1">
            <x v="214"/>
          </reference>
        </references>
      </pivotArea>
    </format>
    <format dxfId="11049">
      <pivotArea dataOnly="0" labelOnly="1" fieldPosition="0">
        <references count="2">
          <reference field="0" count="1" selected="0">
            <x v="442"/>
          </reference>
          <reference field="4" count="1">
            <x v="216"/>
          </reference>
        </references>
      </pivotArea>
    </format>
    <format dxfId="11048">
      <pivotArea dataOnly="0" labelOnly="1" fieldPosition="0">
        <references count="2">
          <reference field="0" count="1" selected="0">
            <x v="444"/>
          </reference>
          <reference field="4" count="1">
            <x v="217"/>
          </reference>
        </references>
      </pivotArea>
    </format>
    <format dxfId="11047">
      <pivotArea dataOnly="0" labelOnly="1" fieldPosition="0">
        <references count="2">
          <reference field="0" count="1" selected="0">
            <x v="445"/>
          </reference>
          <reference field="4" count="1">
            <x v="226"/>
          </reference>
        </references>
      </pivotArea>
    </format>
    <format dxfId="11046">
      <pivotArea dataOnly="0" labelOnly="1" fieldPosition="0">
        <references count="2">
          <reference field="0" count="1" selected="0">
            <x v="446"/>
          </reference>
          <reference field="4" count="1">
            <x v="232"/>
          </reference>
        </references>
      </pivotArea>
    </format>
    <format dxfId="11045">
      <pivotArea dataOnly="0" labelOnly="1" fieldPosition="0">
        <references count="2">
          <reference field="0" count="1" selected="0">
            <x v="447"/>
          </reference>
          <reference field="4" count="1">
            <x v="184"/>
          </reference>
        </references>
      </pivotArea>
    </format>
    <format dxfId="11044">
      <pivotArea dataOnly="0" labelOnly="1" fieldPosition="0">
        <references count="2">
          <reference field="0" count="1" selected="0">
            <x v="449"/>
          </reference>
          <reference field="4" count="1">
            <x v="206"/>
          </reference>
        </references>
      </pivotArea>
    </format>
    <format dxfId="11043">
      <pivotArea dataOnly="0" labelOnly="1" fieldPosition="0">
        <references count="2">
          <reference field="0" count="1" selected="0">
            <x v="450"/>
          </reference>
          <reference field="4" count="1">
            <x v="207"/>
          </reference>
        </references>
      </pivotArea>
    </format>
    <format dxfId="11042">
      <pivotArea dataOnly="0" labelOnly="1" fieldPosition="0">
        <references count="2">
          <reference field="0" count="1" selected="0">
            <x v="451"/>
          </reference>
          <reference field="4" count="1">
            <x v="209"/>
          </reference>
        </references>
      </pivotArea>
    </format>
    <format dxfId="11041">
      <pivotArea dataOnly="0" labelOnly="1" fieldPosition="0">
        <references count="2">
          <reference field="0" count="1" selected="0">
            <x v="452"/>
          </reference>
          <reference field="4" count="1">
            <x v="210"/>
          </reference>
        </references>
      </pivotArea>
    </format>
    <format dxfId="11040">
      <pivotArea dataOnly="0" labelOnly="1" fieldPosition="0">
        <references count="2">
          <reference field="0" count="1" selected="0">
            <x v="453"/>
          </reference>
          <reference field="4" count="1">
            <x v="212"/>
          </reference>
        </references>
      </pivotArea>
    </format>
    <format dxfId="11039">
      <pivotArea dataOnly="0" labelOnly="1" fieldPosition="0">
        <references count="2">
          <reference field="0" count="1" selected="0">
            <x v="454"/>
          </reference>
          <reference field="4" count="1">
            <x v="216"/>
          </reference>
        </references>
      </pivotArea>
    </format>
    <format dxfId="11038">
      <pivotArea dataOnly="0" labelOnly="1" fieldPosition="0">
        <references count="2">
          <reference field="0" count="1" selected="0">
            <x v="455"/>
          </reference>
          <reference field="4" count="1">
            <x v="218"/>
          </reference>
        </references>
      </pivotArea>
    </format>
    <format dxfId="11037">
      <pivotArea dataOnly="0" labelOnly="1" fieldPosition="0">
        <references count="2">
          <reference field="0" count="1" selected="0">
            <x v="456"/>
          </reference>
          <reference field="4" count="1">
            <x v="191"/>
          </reference>
        </references>
      </pivotArea>
    </format>
    <format dxfId="11036">
      <pivotArea dataOnly="0" labelOnly="1" fieldPosition="0">
        <references count="2">
          <reference field="0" count="1" selected="0">
            <x v="457"/>
          </reference>
          <reference field="4" count="1">
            <x v="205"/>
          </reference>
        </references>
      </pivotArea>
    </format>
    <format dxfId="11035">
      <pivotArea dataOnly="0" labelOnly="1" fieldPosition="0">
        <references count="2">
          <reference field="0" count="1" selected="0">
            <x v="460"/>
          </reference>
          <reference field="4" count="1">
            <x v="206"/>
          </reference>
        </references>
      </pivotArea>
    </format>
    <format dxfId="11034">
      <pivotArea dataOnly="0" labelOnly="1" fieldPosition="0">
        <references count="2">
          <reference field="0" count="1" selected="0">
            <x v="462"/>
          </reference>
          <reference field="4" count="1">
            <x v="207"/>
          </reference>
        </references>
      </pivotArea>
    </format>
    <format dxfId="11033">
      <pivotArea dataOnly="0" labelOnly="1" fieldPosition="0">
        <references count="2">
          <reference field="0" count="1" selected="0">
            <x v="465"/>
          </reference>
          <reference field="4" count="1">
            <x v="208"/>
          </reference>
        </references>
      </pivotArea>
    </format>
    <format dxfId="11032">
      <pivotArea dataOnly="0" labelOnly="1" fieldPosition="0">
        <references count="2">
          <reference field="0" count="1" selected="0">
            <x v="469"/>
          </reference>
          <reference field="4" count="1">
            <x v="209"/>
          </reference>
        </references>
      </pivotArea>
    </format>
    <format dxfId="11031">
      <pivotArea dataOnly="0" labelOnly="1" fieldPosition="0">
        <references count="2">
          <reference field="0" count="1" selected="0">
            <x v="472"/>
          </reference>
          <reference field="4" count="1">
            <x v="210"/>
          </reference>
        </references>
      </pivotArea>
    </format>
    <format dxfId="11030">
      <pivotArea dataOnly="0" labelOnly="1" fieldPosition="0">
        <references count="2">
          <reference field="0" count="1" selected="0">
            <x v="476"/>
          </reference>
          <reference field="4" count="1">
            <x v="211"/>
          </reference>
        </references>
      </pivotArea>
    </format>
    <format dxfId="11029">
      <pivotArea dataOnly="0" labelOnly="1" fieldPosition="0">
        <references count="2">
          <reference field="0" count="1" selected="0">
            <x v="478"/>
          </reference>
          <reference field="4" count="1">
            <x v="212"/>
          </reference>
        </references>
      </pivotArea>
    </format>
    <format dxfId="11028">
      <pivotArea dataOnly="0" labelOnly="1" fieldPosition="0">
        <references count="2">
          <reference field="0" count="1" selected="0">
            <x v="479"/>
          </reference>
          <reference field="4" count="1">
            <x v="213"/>
          </reference>
        </references>
      </pivotArea>
    </format>
    <format dxfId="11027">
      <pivotArea dataOnly="0" labelOnly="1" fieldPosition="0">
        <references count="2">
          <reference field="0" count="1" selected="0">
            <x v="481"/>
          </reference>
          <reference field="4" count="1">
            <x v="215"/>
          </reference>
        </references>
      </pivotArea>
    </format>
    <format dxfId="11026">
      <pivotArea dataOnly="0" labelOnly="1" fieldPosition="0">
        <references count="2">
          <reference field="0" count="1" selected="0">
            <x v="485"/>
          </reference>
          <reference field="4" count="1">
            <x v="217"/>
          </reference>
        </references>
      </pivotArea>
    </format>
    <format dxfId="11025">
      <pivotArea dataOnly="0" labelOnly="1" fieldPosition="0">
        <references count="2">
          <reference field="0" count="1" selected="0">
            <x v="486"/>
          </reference>
          <reference field="4" count="1">
            <x v="218"/>
          </reference>
        </references>
      </pivotArea>
    </format>
    <format dxfId="11024">
      <pivotArea dataOnly="0" labelOnly="1" fieldPosition="0">
        <references count="2">
          <reference field="0" count="1" selected="0">
            <x v="488"/>
          </reference>
          <reference field="4" count="1">
            <x v="219"/>
          </reference>
        </references>
      </pivotArea>
    </format>
    <format dxfId="11023">
      <pivotArea dataOnly="0" labelOnly="1" fieldPosition="0">
        <references count="2">
          <reference field="0" count="1" selected="0">
            <x v="489"/>
          </reference>
          <reference field="4" count="1">
            <x v="220"/>
          </reference>
        </references>
      </pivotArea>
    </format>
    <format dxfId="11022">
      <pivotArea dataOnly="0" labelOnly="1" fieldPosition="0">
        <references count="2">
          <reference field="0" count="1" selected="0">
            <x v="490"/>
          </reference>
          <reference field="4" count="1">
            <x v="223"/>
          </reference>
        </references>
      </pivotArea>
    </format>
    <format dxfId="11021">
      <pivotArea dataOnly="0" labelOnly="1" fieldPosition="0">
        <references count="2">
          <reference field="0" count="1" selected="0">
            <x v="491"/>
          </reference>
          <reference field="4" count="1">
            <x v="235"/>
          </reference>
        </references>
      </pivotArea>
    </format>
    <format dxfId="11020">
      <pivotArea dataOnly="0" labelOnly="1" fieldPosition="0">
        <references count="2">
          <reference field="0" count="1" selected="0">
            <x v="492"/>
          </reference>
          <reference field="4" count="1">
            <x v="222"/>
          </reference>
        </references>
      </pivotArea>
    </format>
    <format dxfId="11019">
      <pivotArea dataOnly="0" labelOnly="1" fieldPosition="0">
        <references count="2">
          <reference field="0" count="1" selected="0">
            <x v="493"/>
          </reference>
          <reference field="4" count="1">
            <x v="226"/>
          </reference>
        </references>
      </pivotArea>
    </format>
    <format dxfId="11018">
      <pivotArea dataOnly="0" labelOnly="1" fieldPosition="0">
        <references count="2">
          <reference field="0" count="1" selected="0">
            <x v="495"/>
          </reference>
          <reference field="4" count="1">
            <x v="227"/>
          </reference>
        </references>
      </pivotArea>
    </format>
    <format dxfId="11017">
      <pivotArea dataOnly="0" labelOnly="1" fieldPosition="0">
        <references count="2">
          <reference field="0" count="1" selected="0">
            <x v="496"/>
          </reference>
          <reference field="4" count="1">
            <x v="228"/>
          </reference>
        </references>
      </pivotArea>
    </format>
    <format dxfId="11016">
      <pivotArea dataOnly="0" labelOnly="1" fieldPosition="0">
        <references count="2">
          <reference field="0" count="1" selected="0">
            <x v="497"/>
          </reference>
          <reference field="4" count="1">
            <x v="229"/>
          </reference>
        </references>
      </pivotArea>
    </format>
    <format dxfId="11015">
      <pivotArea dataOnly="0" labelOnly="1" fieldPosition="0">
        <references count="2">
          <reference field="0" count="1" selected="0">
            <x v="498"/>
          </reference>
          <reference field="4" count="1">
            <x v="230"/>
          </reference>
        </references>
      </pivotArea>
    </format>
    <format dxfId="11014">
      <pivotArea dataOnly="0" labelOnly="1" fieldPosition="0">
        <references count="2">
          <reference field="0" count="1" selected="0">
            <x v="500"/>
          </reference>
          <reference field="4" count="1">
            <x v="231"/>
          </reference>
        </references>
      </pivotArea>
    </format>
    <format dxfId="11013">
      <pivotArea dataOnly="0" labelOnly="1" fieldPosition="0">
        <references count="2">
          <reference field="0" count="1" selected="0">
            <x v="501"/>
          </reference>
          <reference field="4" count="1">
            <x v="232"/>
          </reference>
        </references>
      </pivotArea>
    </format>
    <format dxfId="11012">
      <pivotArea dataOnly="0" labelOnly="1" fieldPosition="0">
        <references count="2">
          <reference field="0" count="1" selected="0">
            <x v="503"/>
          </reference>
          <reference field="4" count="1">
            <x v="233"/>
          </reference>
        </references>
      </pivotArea>
    </format>
    <format dxfId="11011">
      <pivotArea dataOnly="0" labelOnly="1" fieldPosition="0">
        <references count="2">
          <reference field="0" count="1" selected="0">
            <x v="504"/>
          </reference>
          <reference field="4" count="1">
            <x v="234"/>
          </reference>
        </references>
      </pivotArea>
    </format>
    <format dxfId="11010">
      <pivotArea dataOnly="0" labelOnly="1" fieldPosition="0">
        <references count="2">
          <reference field="0" count="1" selected="0">
            <x v="505"/>
          </reference>
          <reference field="4" count="1">
            <x v="236"/>
          </reference>
        </references>
      </pivotArea>
    </format>
    <format dxfId="11009">
      <pivotArea dataOnly="0" labelOnly="1" fieldPosition="0">
        <references count="3">
          <reference field="0" count="1" selected="0">
            <x v="0"/>
          </reference>
          <reference field="4" count="1" selected="0">
            <x v="119"/>
          </reference>
          <reference field="5" count="1">
            <x v="1"/>
          </reference>
        </references>
      </pivotArea>
    </format>
    <format dxfId="11008">
      <pivotArea dataOnly="0" labelOnly="1" fieldPosition="0">
        <references count="3">
          <reference field="0" count="1" selected="0">
            <x v="17"/>
          </reference>
          <reference field="4" count="1" selected="0">
            <x v="0"/>
          </reference>
          <reference field="5" count="1">
            <x v="0"/>
          </reference>
        </references>
      </pivotArea>
    </format>
    <format dxfId="11007">
      <pivotArea dataOnly="0" labelOnly="1" fieldPosition="0">
        <references count="3">
          <reference field="0" count="1" selected="0">
            <x v="26"/>
          </reference>
          <reference field="4" count="1" selected="0">
            <x v="5"/>
          </reference>
          <reference field="5" count="1">
            <x v="6"/>
          </reference>
        </references>
      </pivotArea>
    </format>
    <format dxfId="11006">
      <pivotArea dataOnly="0" labelOnly="1" fieldPosition="0">
        <references count="3">
          <reference field="0" count="1" selected="0">
            <x v="27"/>
          </reference>
          <reference field="4" count="1" selected="0">
            <x v="83"/>
          </reference>
          <reference field="5" count="1">
            <x v="10"/>
          </reference>
        </references>
      </pivotArea>
    </format>
    <format dxfId="11005">
      <pivotArea dataOnly="0" labelOnly="1" fieldPosition="0">
        <references count="3">
          <reference field="0" count="1" selected="0">
            <x v="28"/>
          </reference>
          <reference field="4" count="1" selected="0">
            <x v="13"/>
          </reference>
          <reference field="5" count="1">
            <x v="6"/>
          </reference>
        </references>
      </pivotArea>
    </format>
    <format dxfId="11004">
      <pivotArea dataOnly="0" labelOnly="1" fieldPosition="0">
        <references count="3">
          <reference field="0" count="1" selected="0">
            <x v="32"/>
          </reference>
          <reference field="4" count="1" selected="0">
            <x v="7"/>
          </reference>
          <reference field="5" count="1">
            <x v="3"/>
          </reference>
        </references>
      </pivotArea>
    </format>
    <format dxfId="11003">
      <pivotArea dataOnly="0" labelOnly="1" fieldPosition="0">
        <references count="3">
          <reference field="0" count="1" selected="0">
            <x v="46"/>
          </reference>
          <reference field="4" count="1" selected="0">
            <x v="17"/>
          </reference>
          <reference field="5" count="1">
            <x v="10"/>
          </reference>
        </references>
      </pivotArea>
    </format>
    <format dxfId="11002">
      <pivotArea dataOnly="0" labelOnly="1" fieldPosition="0">
        <references count="3">
          <reference field="0" count="1" selected="0">
            <x v="48"/>
          </reference>
          <reference field="4" count="1" selected="0">
            <x v="20"/>
          </reference>
          <reference field="5" count="1">
            <x v="3"/>
          </reference>
        </references>
      </pivotArea>
    </format>
    <format dxfId="11001">
      <pivotArea dataOnly="0" labelOnly="1" fieldPosition="0">
        <references count="3">
          <reference field="0" count="1" selected="0">
            <x v="59"/>
          </reference>
          <reference field="4" count="1" selected="0">
            <x v="42"/>
          </reference>
          <reference field="5" count="1">
            <x v="10"/>
          </reference>
        </references>
      </pivotArea>
    </format>
    <format dxfId="11000">
      <pivotArea dataOnly="0" labelOnly="1" fieldPosition="0">
        <references count="3">
          <reference field="0" count="1" selected="0">
            <x v="61"/>
          </reference>
          <reference field="4" count="1" selected="0">
            <x v="50"/>
          </reference>
          <reference field="5" count="1">
            <x v="3"/>
          </reference>
        </references>
      </pivotArea>
    </format>
    <format dxfId="10999">
      <pivotArea dataOnly="0" labelOnly="1" fieldPosition="0">
        <references count="3">
          <reference field="0" count="1" selected="0">
            <x v="62"/>
          </reference>
          <reference field="4" count="1" selected="0">
            <x v="51"/>
          </reference>
          <reference field="5" count="1">
            <x v="10"/>
          </reference>
        </references>
      </pivotArea>
    </format>
    <format dxfId="10998">
      <pivotArea dataOnly="0" labelOnly="1" fieldPosition="0">
        <references count="3">
          <reference field="0" count="1" selected="0">
            <x v="64"/>
          </reference>
          <reference field="4" count="1" selected="0">
            <x v="65"/>
          </reference>
          <reference field="5" count="1">
            <x v="3"/>
          </reference>
        </references>
      </pivotArea>
    </format>
    <format dxfId="10997">
      <pivotArea dataOnly="0" labelOnly="1" fieldPosition="0">
        <references count="3">
          <reference field="0" count="1" selected="0">
            <x v="65"/>
          </reference>
          <reference field="4" count="1" selected="0">
            <x v="67"/>
          </reference>
          <reference field="5" count="1">
            <x v="10"/>
          </reference>
        </references>
      </pivotArea>
    </format>
    <format dxfId="10996">
      <pivotArea dataOnly="0" labelOnly="1" fieldPosition="0">
        <references count="3">
          <reference field="0" count="1" selected="0">
            <x v="66"/>
          </reference>
          <reference field="4" count="1" selected="0">
            <x v="68"/>
          </reference>
          <reference field="5" count="1">
            <x v="3"/>
          </reference>
        </references>
      </pivotArea>
    </format>
    <format dxfId="10995">
      <pivotArea dataOnly="0" labelOnly="1" fieldPosition="0">
        <references count="3">
          <reference field="0" count="1" selected="0">
            <x v="77"/>
          </reference>
          <reference field="4" count="1" selected="0">
            <x v="106"/>
          </reference>
          <reference field="5" count="1">
            <x v="10"/>
          </reference>
        </references>
      </pivotArea>
    </format>
    <format dxfId="10994">
      <pivotArea dataOnly="0" labelOnly="1" fieldPosition="0">
        <references count="3">
          <reference field="0" count="1" selected="0">
            <x v="79"/>
          </reference>
          <reference field="4" count="1" selected="0">
            <x v="110"/>
          </reference>
          <reference field="5" count="1">
            <x v="3"/>
          </reference>
        </references>
      </pivotArea>
    </format>
    <format dxfId="10993">
      <pivotArea dataOnly="0" labelOnly="1" fieldPosition="0">
        <references count="3">
          <reference field="0" count="1" selected="0">
            <x v="90"/>
          </reference>
          <reference field="4" count="1" selected="0">
            <x v="144"/>
          </reference>
          <reference field="5" count="1">
            <x v="10"/>
          </reference>
        </references>
      </pivotArea>
    </format>
    <format dxfId="10992">
      <pivotArea dataOnly="0" labelOnly="1" fieldPosition="0">
        <references count="3">
          <reference field="0" count="1" selected="0">
            <x v="91"/>
          </reference>
          <reference field="4" count="1" selected="0">
            <x v="145"/>
          </reference>
          <reference field="5" count="1">
            <x v="3"/>
          </reference>
        </references>
      </pivotArea>
    </format>
    <format dxfId="10991">
      <pivotArea dataOnly="0" labelOnly="1" fieldPosition="0">
        <references count="3">
          <reference field="0" count="1" selected="0">
            <x v="128"/>
          </reference>
          <reference field="4" count="1" selected="0">
            <x v="166"/>
          </reference>
          <reference field="5" count="1">
            <x v="10"/>
          </reference>
        </references>
      </pivotArea>
    </format>
    <format dxfId="10990">
      <pivotArea dataOnly="0" labelOnly="1" fieldPosition="0">
        <references count="3">
          <reference field="0" count="1" selected="0">
            <x v="129"/>
          </reference>
          <reference field="4" count="1" selected="0">
            <x v="167"/>
          </reference>
          <reference field="5" count="1">
            <x v="3"/>
          </reference>
        </references>
      </pivotArea>
    </format>
    <format dxfId="10989">
      <pivotArea dataOnly="0" labelOnly="1" fieldPosition="0">
        <references count="3">
          <reference field="0" count="1" selected="0">
            <x v="137"/>
          </reference>
          <reference field="4" count="1" selected="0">
            <x v="172"/>
          </reference>
          <reference field="5" count="1">
            <x v="10"/>
          </reference>
        </references>
      </pivotArea>
    </format>
    <format dxfId="10988">
      <pivotArea dataOnly="0" labelOnly="1" fieldPosition="0">
        <references count="3">
          <reference field="0" count="1" selected="0">
            <x v="138"/>
          </reference>
          <reference field="4" count="1" selected="0">
            <x v="173"/>
          </reference>
          <reference field="5" count="1">
            <x v="3"/>
          </reference>
        </references>
      </pivotArea>
    </format>
    <format dxfId="10987">
      <pivotArea dataOnly="0" labelOnly="1" fieldPosition="0">
        <references count="3">
          <reference field="0" count="1" selected="0">
            <x v="142"/>
          </reference>
          <reference field="4" count="1" selected="0">
            <x v="178"/>
          </reference>
          <reference field="5" count="1">
            <x v="10"/>
          </reference>
        </references>
      </pivotArea>
    </format>
    <format dxfId="10986">
      <pivotArea dataOnly="0" labelOnly="1" fieldPosition="0">
        <references count="3">
          <reference field="0" count="1" selected="0">
            <x v="143"/>
          </reference>
          <reference field="4" count="1" selected="0">
            <x v="180"/>
          </reference>
          <reference field="5" count="1">
            <x v="3"/>
          </reference>
        </references>
      </pivotArea>
    </format>
    <format dxfId="10985">
      <pivotArea dataOnly="0" labelOnly="1" fieldPosition="0">
        <references count="3">
          <reference field="0" count="1" selected="0">
            <x v="148"/>
          </reference>
          <reference field="4" count="1" selected="0">
            <x v="183"/>
          </reference>
          <reference field="5" count="1">
            <x v="10"/>
          </reference>
        </references>
      </pivotArea>
    </format>
    <format dxfId="10984">
      <pivotArea dataOnly="0" labelOnly="1" fieldPosition="0">
        <references count="3">
          <reference field="0" count="1" selected="0">
            <x v="149"/>
          </reference>
          <reference field="4" count="1" selected="0">
            <x v="185"/>
          </reference>
          <reference field="5" count="1">
            <x v="3"/>
          </reference>
        </references>
      </pivotArea>
    </format>
    <format dxfId="10983">
      <pivotArea dataOnly="0" labelOnly="1" fieldPosition="0">
        <references count="3">
          <reference field="0" count="1" selected="0">
            <x v="153"/>
          </reference>
          <reference field="4" count="1" selected="0">
            <x v="195"/>
          </reference>
          <reference field="5" count="1">
            <x v="10"/>
          </reference>
        </references>
      </pivotArea>
    </format>
    <format dxfId="10982">
      <pivotArea dataOnly="0" labelOnly="1" fieldPosition="0">
        <references count="3">
          <reference field="0" count="1" selected="0">
            <x v="154"/>
          </reference>
          <reference field="4" count="1" selected="0">
            <x v="196"/>
          </reference>
          <reference field="5" count="1">
            <x v="3"/>
          </reference>
        </references>
      </pivotArea>
    </format>
    <format dxfId="10981">
      <pivotArea dataOnly="0" labelOnly="1" fieldPosition="0">
        <references count="3">
          <reference field="0" count="1" selected="0">
            <x v="159"/>
          </reference>
          <reference field="4" count="1" selected="0">
            <x v="225"/>
          </reference>
          <reference field="5" count="1">
            <x v="10"/>
          </reference>
        </references>
      </pivotArea>
    </format>
    <format dxfId="10980">
      <pivotArea dataOnly="0" labelOnly="1" fieldPosition="0">
        <references count="3">
          <reference field="0" count="1" selected="0">
            <x v="160"/>
          </reference>
          <reference field="4" count="1" selected="0">
            <x v="237"/>
          </reference>
          <reference field="5" count="1">
            <x v="3"/>
          </reference>
        </references>
      </pivotArea>
    </format>
    <format dxfId="10979">
      <pivotArea dataOnly="0" labelOnly="1" fieldPosition="0">
        <references count="3">
          <reference field="0" count="1" selected="0">
            <x v="163"/>
          </reference>
          <reference field="4" count="1" selected="0">
            <x v="9"/>
          </reference>
          <reference field="5" count="1">
            <x v="9"/>
          </reference>
        </references>
      </pivotArea>
    </format>
    <format dxfId="10978">
      <pivotArea dataOnly="0" labelOnly="1" fieldPosition="0">
        <references count="3">
          <reference field="0" count="1" selected="0">
            <x v="171"/>
          </reference>
          <reference field="4" count="1" selected="0">
            <x v="96"/>
          </reference>
          <reference field="5" count="1">
            <x v="10"/>
          </reference>
        </references>
      </pivotArea>
    </format>
    <format dxfId="10977">
      <pivotArea dataOnly="0" labelOnly="1" fieldPosition="0">
        <references count="3">
          <reference field="0" count="1" selected="0">
            <x v="172"/>
          </reference>
          <reference field="4" count="1" selected="0">
            <x v="99"/>
          </reference>
          <reference field="5" count="1">
            <x v="9"/>
          </reference>
        </references>
      </pivotArea>
    </format>
    <format dxfId="10976">
      <pivotArea dataOnly="0" labelOnly="1" fieldPosition="0">
        <references count="3">
          <reference field="0" count="1" selected="0">
            <x v="196"/>
          </reference>
          <reference field="4" count="1" selected="0">
            <x v="143"/>
          </reference>
          <reference field="5" count="1">
            <x v="10"/>
          </reference>
        </references>
      </pivotArea>
    </format>
    <format dxfId="10975">
      <pivotArea dataOnly="0" labelOnly="1" fieldPosition="0">
        <references count="3">
          <reference field="0" count="1" selected="0">
            <x v="197"/>
          </reference>
          <reference field="4" count="1" selected="0">
            <x v="144"/>
          </reference>
          <reference field="5" count="1">
            <x v="9"/>
          </reference>
        </references>
      </pivotArea>
    </format>
    <format dxfId="10974">
      <pivotArea dataOnly="0" labelOnly="1" fieldPosition="0">
        <references count="3">
          <reference field="0" count="1" selected="0">
            <x v="237"/>
          </reference>
          <reference field="4" count="1" selected="0">
            <x v="175"/>
          </reference>
          <reference field="5" count="1">
            <x v="10"/>
          </reference>
        </references>
      </pivotArea>
    </format>
    <format dxfId="10973">
      <pivotArea dataOnly="0" labelOnly="1" fieldPosition="0">
        <references count="3">
          <reference field="0" count="1" selected="0">
            <x v="238"/>
          </reference>
          <reference field="4" count="1" selected="0">
            <x v="179"/>
          </reference>
          <reference field="5" count="1">
            <x v="9"/>
          </reference>
        </references>
      </pivotArea>
    </format>
    <format dxfId="10972">
      <pivotArea dataOnly="0" labelOnly="1" fieldPosition="0">
        <references count="3">
          <reference field="0" count="1" selected="0">
            <x v="255"/>
          </reference>
          <reference field="4" count="1" selected="0">
            <x v="6"/>
          </reference>
          <reference field="5" count="1">
            <x v="4"/>
          </reference>
        </references>
      </pivotArea>
    </format>
    <format dxfId="10971">
      <pivotArea dataOnly="0" labelOnly="1" fieldPosition="0">
        <references count="3">
          <reference field="0" count="1" selected="0">
            <x v="264"/>
          </reference>
          <reference field="4" count="1" selected="0">
            <x v="84"/>
          </reference>
          <reference field="5" count="1">
            <x v="2"/>
          </reference>
        </references>
      </pivotArea>
    </format>
    <format dxfId="10970">
      <pivotArea dataOnly="0" labelOnly="1" fieldPosition="0">
        <references count="3">
          <reference field="0" count="1" selected="0">
            <x v="270"/>
          </reference>
          <reference field="4" count="1" selected="0">
            <x v="135"/>
          </reference>
          <reference field="5" count="1">
            <x v="10"/>
          </reference>
        </references>
      </pivotArea>
    </format>
    <format dxfId="10969">
      <pivotArea dataOnly="0" labelOnly="1" fieldPosition="0">
        <references count="3">
          <reference field="0" count="1" selected="0">
            <x v="271"/>
          </reference>
          <reference field="4" count="1" selected="0">
            <x v="23"/>
          </reference>
          <reference field="5" count="1">
            <x v="2"/>
          </reference>
        </references>
      </pivotArea>
    </format>
    <format dxfId="10968">
      <pivotArea dataOnly="0" labelOnly="1" fieldPosition="0">
        <references count="3">
          <reference field="0" count="1" selected="0">
            <x v="339"/>
          </reference>
          <reference field="4" count="1" selected="0">
            <x v="167"/>
          </reference>
          <reference field="5" count="1">
            <x v="10"/>
          </reference>
        </references>
      </pivotArea>
    </format>
    <format dxfId="10967">
      <pivotArea dataOnly="0" labelOnly="1" fieldPosition="0">
        <references count="3">
          <reference field="0" count="1" selected="0">
            <x v="340"/>
          </reference>
          <reference field="4" count="1" selected="0">
            <x v="189"/>
          </reference>
          <reference field="5" count="1">
            <x v="2"/>
          </reference>
        </references>
      </pivotArea>
    </format>
    <format dxfId="10966">
      <pivotArea dataOnly="0" labelOnly="1" fieldPosition="0">
        <references count="3">
          <reference field="0" count="1" selected="0">
            <x v="368"/>
          </reference>
          <reference field="4" count="1" selected="0">
            <x v="86"/>
          </reference>
          <reference field="5" count="1">
            <x v="5"/>
          </reference>
        </references>
      </pivotArea>
    </format>
    <format dxfId="10965">
      <pivotArea dataOnly="0" labelOnly="1" fieldPosition="0">
        <references count="3">
          <reference field="0" count="1" selected="0">
            <x v="369"/>
          </reference>
          <reference field="4" count="1" selected="0">
            <x v="22"/>
          </reference>
          <reference field="5" count="1">
            <x v="10"/>
          </reference>
        </references>
      </pivotArea>
    </format>
    <format dxfId="10964">
      <pivotArea dataOnly="0" labelOnly="1" fieldPosition="0">
        <references count="3">
          <reference field="0" count="1" selected="0">
            <x v="370"/>
          </reference>
          <reference field="4" count="1" selected="0">
            <x v="84"/>
          </reference>
          <reference field="5" count="1">
            <x v="5"/>
          </reference>
        </references>
      </pivotArea>
    </format>
    <format dxfId="10963">
      <pivotArea dataOnly="0" labelOnly="1" fieldPosition="0">
        <references count="3">
          <reference field="0" count="1" selected="0">
            <x v="371"/>
          </reference>
          <reference field="4" count="1" selected="0">
            <x v="85"/>
          </reference>
          <reference field="5" count="1">
            <x v="10"/>
          </reference>
        </references>
      </pivotArea>
    </format>
    <format dxfId="10962">
      <pivotArea dataOnly="0" labelOnly="1" fieldPosition="0">
        <references count="3">
          <reference field="0" count="1" selected="0">
            <x v="372"/>
          </reference>
          <reference field="4" count="1" selected="0">
            <x v="123"/>
          </reference>
          <reference field="5" count="1">
            <x v="5"/>
          </reference>
        </references>
      </pivotArea>
    </format>
    <format dxfId="10961">
      <pivotArea dataOnly="0" labelOnly="1" fieldPosition="0">
        <references count="3">
          <reference field="0" count="1" selected="0">
            <x v="393"/>
          </reference>
          <reference field="4" count="1" selected="0">
            <x v="170"/>
          </reference>
          <reference field="5" count="1">
            <x v="10"/>
          </reference>
        </references>
      </pivotArea>
    </format>
    <format dxfId="10960">
      <pivotArea dataOnly="0" labelOnly="1" fieldPosition="0">
        <references count="3">
          <reference field="0" count="1" selected="0">
            <x v="394"/>
          </reference>
          <reference field="4" count="1" selected="0">
            <x v="171"/>
          </reference>
          <reference field="5" count="1">
            <x v="5"/>
          </reference>
        </references>
      </pivotArea>
    </format>
    <format dxfId="10959">
      <pivotArea dataOnly="0" labelOnly="1" fieldPosition="0">
        <references count="3">
          <reference field="0" count="1" selected="0">
            <x v="427"/>
          </reference>
          <reference field="4" count="1" selected="0">
            <x v="196"/>
          </reference>
          <reference field="5" count="1">
            <x v="10"/>
          </reference>
        </references>
      </pivotArea>
    </format>
    <format dxfId="10958">
      <pivotArea dataOnly="0" labelOnly="1" fieldPosition="0">
        <references count="3">
          <reference field="0" count="1" selected="0">
            <x v="428"/>
          </reference>
          <reference field="4" count="1" selected="0">
            <x v="199"/>
          </reference>
          <reference field="5" count="1">
            <x v="5"/>
          </reference>
        </references>
      </pivotArea>
    </format>
    <format dxfId="10957">
      <pivotArea dataOnly="0" labelOnly="1" fieldPosition="0">
        <references count="3">
          <reference field="0" count="1" selected="0">
            <x v="433"/>
          </reference>
          <reference field="4" count="1" selected="0">
            <x v="200"/>
          </reference>
          <reference field="5" count="1">
            <x v="10"/>
          </reference>
        </references>
      </pivotArea>
    </format>
    <format dxfId="10956">
      <pivotArea dataOnly="0" labelOnly="1" fieldPosition="0">
        <references count="3">
          <reference field="0" count="1" selected="0">
            <x v="435"/>
          </reference>
          <reference field="4" count="1" selected="0">
            <x v="202"/>
          </reference>
          <reference field="5" count="1">
            <x v="5"/>
          </reference>
        </references>
      </pivotArea>
    </format>
    <format dxfId="10955">
      <pivotArea dataOnly="0" labelOnly="1" fieldPosition="0">
        <references count="3">
          <reference field="0" count="1" selected="0">
            <x v="447"/>
          </reference>
          <reference field="4" count="1" selected="0">
            <x v="184"/>
          </reference>
          <reference field="5" count="1">
            <x v="8"/>
          </reference>
        </references>
      </pivotArea>
    </format>
    <format dxfId="10954">
      <pivotArea dataOnly="0" labelOnly="1" fieldPosition="0">
        <references count="3">
          <reference field="0" count="1" selected="0">
            <x v="456"/>
          </reference>
          <reference field="4" count="1" selected="0">
            <x v="191"/>
          </reference>
          <reference field="5" count="1">
            <x v="10"/>
          </reference>
        </references>
      </pivotArea>
    </format>
    <format dxfId="10953">
      <pivotArea dataOnly="0" labelOnly="1" fieldPosition="0">
        <references count="3">
          <reference field="0" count="1" selected="0">
            <x v="457"/>
          </reference>
          <reference field="4" count="1" selected="0">
            <x v="205"/>
          </reference>
          <reference field="5" count="1">
            <x v="8"/>
          </reference>
        </references>
      </pivotArea>
    </format>
    <format dxfId="10952">
      <pivotArea dataOnly="0" labelOnly="1" fieldPosition="0">
        <references count="3">
          <reference field="0" count="1" selected="0">
            <x v="459"/>
          </reference>
          <reference field="4" count="1" selected="0">
            <x v="205"/>
          </reference>
          <reference field="5" count="1">
            <x v="10"/>
          </reference>
        </references>
      </pivotArea>
    </format>
    <format dxfId="10951">
      <pivotArea dataOnly="0" labelOnly="1" fieldPosition="0">
        <references count="3">
          <reference field="0" count="1" selected="0">
            <x v="460"/>
          </reference>
          <reference field="4" count="1" selected="0">
            <x v="206"/>
          </reference>
          <reference field="5" count="1">
            <x v="8"/>
          </reference>
        </references>
      </pivotArea>
    </format>
    <format dxfId="10950">
      <pivotArea dataOnly="0" labelOnly="1" fieldPosition="0">
        <references count="3">
          <reference field="0" count="1" selected="0">
            <x v="461"/>
          </reference>
          <reference field="4" count="1" selected="0">
            <x v="206"/>
          </reference>
          <reference field="5" count="1">
            <x v="10"/>
          </reference>
        </references>
      </pivotArea>
    </format>
    <format dxfId="10949">
      <pivotArea dataOnly="0" labelOnly="1" fieldPosition="0">
        <references count="3">
          <reference field="0" count="1" selected="0">
            <x v="462"/>
          </reference>
          <reference field="4" count="1" selected="0">
            <x v="207"/>
          </reference>
          <reference field="5" count="1">
            <x v="8"/>
          </reference>
        </references>
      </pivotArea>
    </format>
    <format dxfId="10948">
      <pivotArea dataOnly="0" labelOnly="1" fieldPosition="0">
        <references count="3">
          <reference field="0" count="1" selected="0">
            <x v="464"/>
          </reference>
          <reference field="4" count="1" selected="0">
            <x v="207"/>
          </reference>
          <reference field="5" count="1">
            <x v="10"/>
          </reference>
        </references>
      </pivotArea>
    </format>
    <format dxfId="10947">
      <pivotArea dataOnly="0" labelOnly="1" fieldPosition="0">
        <references count="3">
          <reference field="0" count="1" selected="0">
            <x v="465"/>
          </reference>
          <reference field="4" count="1" selected="0">
            <x v="208"/>
          </reference>
          <reference field="5" count="1">
            <x v="8"/>
          </reference>
        </references>
      </pivotArea>
    </format>
    <format dxfId="10946">
      <pivotArea dataOnly="0" labelOnly="1" fieldPosition="0">
        <references count="3">
          <reference field="0" count="1" selected="0">
            <x v="468"/>
          </reference>
          <reference field="4" count="1" selected="0">
            <x v="208"/>
          </reference>
          <reference field="5" count="1">
            <x v="10"/>
          </reference>
        </references>
      </pivotArea>
    </format>
    <format dxfId="10945">
      <pivotArea dataOnly="0" labelOnly="1" fieldPosition="0">
        <references count="3">
          <reference field="0" count="1" selected="0">
            <x v="469"/>
          </reference>
          <reference field="4" count="1" selected="0">
            <x v="209"/>
          </reference>
          <reference field="5" count="1">
            <x v="8"/>
          </reference>
        </references>
      </pivotArea>
    </format>
    <format dxfId="10944">
      <pivotArea dataOnly="0" labelOnly="1" fieldPosition="0">
        <references count="3">
          <reference field="0" count="1" selected="0">
            <x v="471"/>
          </reference>
          <reference field="4" count="1" selected="0">
            <x v="209"/>
          </reference>
          <reference field="5" count="1">
            <x v="10"/>
          </reference>
        </references>
      </pivotArea>
    </format>
    <format dxfId="10943">
      <pivotArea dataOnly="0" labelOnly="1" fieldPosition="0">
        <references count="3">
          <reference field="0" count="1" selected="0">
            <x v="472"/>
          </reference>
          <reference field="4" count="1" selected="0">
            <x v="210"/>
          </reference>
          <reference field="5" count="1">
            <x v="8"/>
          </reference>
        </references>
      </pivotArea>
    </format>
    <format dxfId="10942">
      <pivotArea dataOnly="0" labelOnly="1" fieldPosition="0">
        <references count="3">
          <reference field="0" count="1" selected="0">
            <x v="477"/>
          </reference>
          <reference field="4" count="1" selected="0">
            <x v="211"/>
          </reference>
          <reference field="5" count="1">
            <x v="10"/>
          </reference>
        </references>
      </pivotArea>
    </format>
    <format dxfId="10941">
      <pivotArea dataOnly="0" labelOnly="1" fieldPosition="0">
        <references count="3">
          <reference field="0" count="1" selected="0">
            <x v="478"/>
          </reference>
          <reference field="4" count="1" selected="0">
            <x v="212"/>
          </reference>
          <reference field="5" count="1">
            <x v="8"/>
          </reference>
        </references>
      </pivotArea>
    </format>
    <format dxfId="10940">
      <pivotArea dataOnly="0" labelOnly="1" fieldPosition="0">
        <references count="3">
          <reference field="0" count="1" selected="0">
            <x v="480"/>
          </reference>
          <reference field="4" count="1" selected="0">
            <x v="213"/>
          </reference>
          <reference field="5" count="1">
            <x v="10"/>
          </reference>
        </references>
      </pivotArea>
    </format>
    <format dxfId="10939">
      <pivotArea dataOnly="0" labelOnly="1" fieldPosition="0">
        <references count="3">
          <reference field="0" count="1" selected="0">
            <x v="481"/>
          </reference>
          <reference field="4" count="1" selected="0">
            <x v="215"/>
          </reference>
          <reference field="5" count="1">
            <x v="8"/>
          </reference>
        </references>
      </pivotArea>
    </format>
    <format dxfId="10938">
      <pivotArea dataOnly="0" labelOnly="1" fieldPosition="0">
        <references count="3">
          <reference field="0" count="1" selected="0">
            <x v="483"/>
          </reference>
          <reference field="4" count="1" selected="0">
            <x v="215"/>
          </reference>
          <reference field="5" count="1">
            <x v="10"/>
          </reference>
        </references>
      </pivotArea>
    </format>
    <format dxfId="10937">
      <pivotArea dataOnly="0" labelOnly="1" fieldPosition="0">
        <references count="3">
          <reference field="0" count="1" selected="0">
            <x v="485"/>
          </reference>
          <reference field="4" count="1" selected="0">
            <x v="217"/>
          </reference>
          <reference field="5" count="1">
            <x v="8"/>
          </reference>
        </references>
      </pivotArea>
    </format>
    <format dxfId="10936">
      <pivotArea dataOnly="0" labelOnly="1" fieldPosition="0">
        <references count="3">
          <reference field="0" count="1" selected="0">
            <x v="486"/>
          </reference>
          <reference field="4" count="1" selected="0">
            <x v="218"/>
          </reference>
          <reference field="5" count="1">
            <x v="10"/>
          </reference>
        </references>
      </pivotArea>
    </format>
    <format dxfId="10935">
      <pivotArea dataOnly="0" labelOnly="1" fieldPosition="0">
        <references count="3">
          <reference field="0" count="1" selected="0">
            <x v="490"/>
          </reference>
          <reference field="4" count="1" selected="0">
            <x v="223"/>
          </reference>
          <reference field="5" count="1">
            <x v="8"/>
          </reference>
        </references>
      </pivotArea>
    </format>
    <format dxfId="10934">
      <pivotArea dataOnly="0" labelOnly="1" fieldPosition="0">
        <references count="3">
          <reference field="0" count="1" selected="0">
            <x v="491"/>
          </reference>
          <reference field="4" count="1" selected="0">
            <x v="235"/>
          </reference>
          <reference field="5" count="1">
            <x v="10"/>
          </reference>
        </references>
      </pivotArea>
    </format>
    <format dxfId="10933">
      <pivotArea dataOnly="0" labelOnly="1" fieldPosition="0">
        <references count="3">
          <reference field="0" count="1" selected="0">
            <x v="492"/>
          </reference>
          <reference field="4" count="1" selected="0">
            <x v="222"/>
          </reference>
          <reference field="5" count="1">
            <x v="8"/>
          </reference>
        </references>
      </pivotArea>
    </format>
    <format dxfId="10932">
      <pivotArea dataOnly="0" labelOnly="1" fieldPosition="0">
        <references count="3">
          <reference field="0" count="1" selected="0">
            <x v="505"/>
          </reference>
          <reference field="4" count="1" selected="0">
            <x v="236"/>
          </reference>
          <reference field="5" count="1">
            <x v="7"/>
          </reference>
        </references>
      </pivotArea>
    </format>
    <format dxfId="10931">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0930">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0929">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0928">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0927">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0926">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0925">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0924">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0923">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0922">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0921">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0920">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0919">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0918">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0917">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0916">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0915">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0914">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0913">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0912">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0911">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0910">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0909">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0908">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0907">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0906">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0905">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0904">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0903">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0902">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0901">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0900">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0899">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0898">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0897">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0896">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0895">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0894">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0893">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0892">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0891">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0890">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0889">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0888">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0887">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0886">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0885">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0884">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0883">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0882">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0881">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0880">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0879">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0878">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0877">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0876">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0875">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0874">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0873">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0872">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0871">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0870">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0869">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0868">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0867">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0866">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0865">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0864">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0863">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0862">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0861">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0860">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0859">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0858">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0857">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0856">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0855">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0854">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0853">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0852">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0851">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0850">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0849">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0848">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0847">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0846">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0845">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0844">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0843">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0842">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0841">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0840">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0839">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0838">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0837">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0836">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0835">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0834">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0833">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0832">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0831">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0830">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0829">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0828">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0827">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0826">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0825">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0824">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0823">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0822">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0821">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0820">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0819">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0818">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0817">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0816">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0815">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0814">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0813">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0812">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0811">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0810">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0809">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0808">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0807">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0806">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0805">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0804">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0803">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0802">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0801">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0800">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0799">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0798">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0797">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0796">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0795">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0794">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0793">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0792">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0791">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0790">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0789">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0788">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0787">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0786">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0785">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0784">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0783">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0782">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0781">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0780">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0779">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0778">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0777">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0776">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0775">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0774">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0773">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0772">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0771">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0770">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0769">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0768">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0767">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0766">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0765">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0764">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0763">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0762">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0761">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0760">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0759">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0758">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0757">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0756">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0755">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0754">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0753">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0752">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0751">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0750">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0749">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0748">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0747">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0746">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0745">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0744">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0743">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0742">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0741">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0740">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0739">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0738">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0737">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0736">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0735">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0734">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0733">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0732">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0731">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0730">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0729">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0728">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0727">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0726">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0725">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0724">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0723">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0722">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0721">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0720">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0719">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0718">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0717">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0716">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0715">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0714">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0713">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0712">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0711">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0710">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0709">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0708">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0707">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0706">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0705">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0704">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0703">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0702">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0701">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0700">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0699">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0698">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0697">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0696">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0695">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0694">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0693">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0692">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0691">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0690">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0689">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0688">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0687">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0686">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0685">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0684">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0683">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0682">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0681">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0680">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0679">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0678">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0677">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0676">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0675">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0674">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0673">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0672">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0671">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0670">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0669">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0668">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0667">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0666">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0665">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0664">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0663">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0662">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0661">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0660">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0659">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0658">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0657">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0656">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0655">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0654">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0653">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0652">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0651">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0650">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0649">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0648">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0647">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0646">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0645">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0644">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0643">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0642">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0641">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0640">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0639">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0638">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0637">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0636">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0635">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0634">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0633">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0632">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0631">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0630">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0629">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0628">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0627">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0626">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0625">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0624">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0623">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0622">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0621">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0620">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0619">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0618">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0617">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0616">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0615">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0614">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0613">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0612">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0611">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0610">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0609">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0608">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0607">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0606">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0605">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0604">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0603">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0602">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0601">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0600">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0599">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0598">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0597">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0596">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0595">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0594">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0593">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0592">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0591">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0590">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0589">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0588">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0587">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0586">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0585">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0584">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0583">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0582">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0581">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0580">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0579">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0578">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0577">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0576">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0575">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0574">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0573">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0572">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0571">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0570">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0569">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0568">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0567">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0566">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0565">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0564">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0563">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0562">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0561">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0560">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0559">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0558">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0557">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0556">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0555">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0554">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0553">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0552">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0551">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0550">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0549">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0548">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0547">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0546">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0545">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0544">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0543">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0542">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0541">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0540">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0539">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0538">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0537">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0536">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0535">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0534">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0533">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0532">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0531">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0530">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0529">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0528">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0527">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0526">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0525">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0524">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0523">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0522">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0521">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0520">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0519">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0518">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0517">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0516">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0515">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0514">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0513">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0512">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0511">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0510">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0509">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0508">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0507">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0506">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0505">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0504">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0503">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0502">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0501">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0500">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0499">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0498">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0497">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0496">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0495">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0494">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0493">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0492">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0491">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0490">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0489">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0488">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0487">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0486">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0485">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0484">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0483">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0482">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0481">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0480">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0479">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0478">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0477">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0476">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0475">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0474">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0473">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0472">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0471">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0470">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0469">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0468">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0467">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0466">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0465">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0464">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0463">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0462">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0461">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0460">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0459">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0458">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0457">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0456">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0455">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0454">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0453">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0452">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0451">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0450">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0449">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0448">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0447">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0446">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0445">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0444">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0443">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0442">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0441">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0440">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0439">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0438">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0437">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0436">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0435">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0434">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0433">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0432">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0431">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0430">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0429">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0428">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0427">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0426">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0425">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0424">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0423">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0422">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0421">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0420">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0419">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0418">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0417">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0416">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0415">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0414">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0413">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0412">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0411">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0410">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0409">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0408">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0407">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0406">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0405">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0404">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0403">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0402">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0401">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0400">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0399">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0398">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0397">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0396">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0395">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0394">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0393">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0392">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0391">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0390">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0389">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0388">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0387">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0386">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0385">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0384">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0383">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0382">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0381">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0380">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0379">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0378">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0377">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0376">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0375">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0374">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0373">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0372">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0371">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0370">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0369">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0368">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0367">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0366">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0365">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0364">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0363">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0362">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0361">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0360">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0359">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0358">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0357">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0356">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0355">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0354">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0353">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0352">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0351">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0350">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0349">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0348">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0347">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0346">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0345">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0344">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0343">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0342">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0341">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0340">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0339">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0338">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0337">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0336">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0335">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0334">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0333">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0332">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0331">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0330">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0329">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0328">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0327">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0326">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0325">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0324">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0323">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0322">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0321">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0320">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0319">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0318">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0317">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0316">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0315">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0314">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0313">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0312">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0311">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0310">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0309">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0308">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0307">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0306">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0305">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0304">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0303">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0302">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0301">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0300">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0299">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0298">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0297">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0296">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0295">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0294">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0293">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0292">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0291">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0290">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0289">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0288">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0287">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0286">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0285">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0284">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0283">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0282">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0281">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0280">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0279">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0278">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0277">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0276">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0275">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0274">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0273">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0272">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0271">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0270">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0269">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0268">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0267">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0266">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0265">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0264">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0263">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0262">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0261">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0260">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0259">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0258">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0257">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0256">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0255">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0254">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0253">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0252">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0251">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0250">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0249">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0248">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0247">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0246">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0245">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0244">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0243">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0242">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0241">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0240">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0239">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0238">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0237">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0236">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0235">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0234">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0233">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0232">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0231">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0230">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0229">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0228">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0227">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0226">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0225">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0224">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223">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0222">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0221">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0220">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219">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0218">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0217">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0216">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0215">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0214">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0213">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0212">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0211">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0210">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0209">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0208">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0207">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0206">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0205">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0204">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0203">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0202">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0201">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0200">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0199">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0198">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0197">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0196">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0195">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0194">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0193">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0192">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0191">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0190">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0189">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0188">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0187">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0186">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0185">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0184">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0183">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0182">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0181">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0180">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0179">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0178">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0177">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0176">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0175">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0174">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0173">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0172">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0171">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0170">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0169">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0168">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0167">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0166">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0165">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0164">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0163">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0162">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0161">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0160">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0159">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0158">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0157">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0156">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0155">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154">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0153">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0152">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0151">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0150">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0149">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0148">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0147">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0146">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145">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0144">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0143">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0142">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0141">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140">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0139">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0138">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0137">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0136">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0135">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0134">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0133">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0132">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0131">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0130">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129">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0128">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0127">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0126">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0125">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0124">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0123">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0122">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0121">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0120">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0119">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0118">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0117">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0116">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0115">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0114">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0113">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0112">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0111">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0110">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0109">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0108">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0107">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0106">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0105">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0104">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0103">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0102">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0101">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0100">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0099">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0098">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0097">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0096">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0095">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0094">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0093">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0092">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0091">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0090">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0089">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0088">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0087">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086">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0085">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0084">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0083">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0082">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0081">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0080">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0079">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0078">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0077">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0076">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0075">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0074">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0073">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0072">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0071">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0070">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0069">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0068">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0067">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0066">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0065">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0064">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0063">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0062">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0061">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0060">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0059">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0058">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0057">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0056">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0055">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0054">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0053">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0052">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0051">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0050">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0049">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0048">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0047">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0046">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045">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0044">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0043">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0042">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0041">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0040">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0039">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0038">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0037">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0036">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0035">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0034">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0033">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0032">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0031">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0030">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0029">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0028">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0027">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0026">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0025">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0024">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0023">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0022">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0021">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0020">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0019">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0018">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0017">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0016">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0015">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0014">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0013">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012">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0011">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0010">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0009">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0008">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0007">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0006">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0005">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0004">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0003">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0002">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0001">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0000">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9999">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9998">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9997">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9996">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9995">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9994">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9993">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9992">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9991">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9990">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9989">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9988">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9987">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9986">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9985">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9984">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9983">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9982">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9981">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9980">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9979">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9978">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9977">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9976">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9975">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9974">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9973">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9972">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9971">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9970">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9969">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9968">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9967">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9966">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9965">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9964">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9963">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9962">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9961">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9960">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9959">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9958">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9957">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9956">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9955">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9954">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9953">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9952">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9951">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9950">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9949">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9948">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9947">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9946">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9945">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9944">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9943">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9942">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9941">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9940">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9939">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9938">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9937">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9936">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9935">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9934">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9933">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9932">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9931">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9930">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9929">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9928">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9927">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9926">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9925">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9924">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9923">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9922">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9921">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9920">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9919">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9918">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9917">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9916">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9915">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9914">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9913">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9912">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9911">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9910">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9909">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9908">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9907">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9906">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9905">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9904">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9903">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9902">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9901">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9900">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9899">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9898">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9897">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9896">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9895">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9894">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9893">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9892">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9891">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90">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9889">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9888">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9887">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9886">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9885">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9884">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9883">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9882">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9881">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9880">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9879">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9878">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9877">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9876">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9875">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9874">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9873">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9872">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9871">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9870">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9869">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9868">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9867">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9866">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9865">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9864">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9863">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9862">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9861">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9860">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9859">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9858">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9857">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56">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9855">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9854">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9853">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9852">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9851">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50">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9849">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9848">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9847">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9846">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9845">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9844">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9843">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9842">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9841">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9840">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9839">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9838">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9837">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9836">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9835">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9834">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9833">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32">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9831">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9830">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29">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9828">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9827">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9826">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9825">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24">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9823">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9822">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9821">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9820">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9819">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9818">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17">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9816">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9815">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9814">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9813">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9812">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11">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9810">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9809">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08">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9807">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9806">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9805">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9804">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9803">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9802">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9801">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9800">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9799">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9798">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9797">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9796">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9795">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9794">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9793">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9792">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9791">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9790">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9789">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9788">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9787">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9786">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9785">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9784">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9783">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9782">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9781">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9780">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9779">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9778">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9777">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9776">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9775">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774">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9773">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9772">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771">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9770">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9769">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9768">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9767">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9766">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9765">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9764">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9763">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9762">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9761">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9760">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9759">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9758">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9757">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9756">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9755">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9754">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9753">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9752">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9751">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9750">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9749">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9748">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9747">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9746">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9745">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9744">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743">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9742">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9741">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740">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9739">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9738">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9737">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9736">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9735">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734">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9733">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9732">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9731">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9730">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9729">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9728">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9727">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9726">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9725">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9724">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9723">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9722">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9721">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9720">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9719">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9718">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9717">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9716">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9715">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9714">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9713">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9712">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9711">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9710">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9709">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708">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9707">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9706">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9705">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9704">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9703">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9702">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9701">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9700">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9699">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98">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9697">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9696">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9695">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9694">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9693">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9692">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9691">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9690">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9689">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9688">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9687">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9686">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9685">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9684">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9683">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9682">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9681">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9680">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9679">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678">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9677">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9676">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9675">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9674">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9673">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9672">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9671">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9670">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9669">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9668">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9667">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9666">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9665">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9664">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9663">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9662">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9661">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9660">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9659">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9658">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9657">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9656">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9655">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9654">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9653">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9652">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9651">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9650">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9649">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9648">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9647">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9646">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9645">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9644">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9643">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9642">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9641">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9640">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39">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9638">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9637">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9636">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35">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9634">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9633">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9632">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9631">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9630">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9629">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9628">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27">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9626">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25">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9624">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9623">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9622">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21">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9620">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19">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9618">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9617">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9616">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15">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9614">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13">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9612">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9611">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9610">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9609">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9608">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607">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9606">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9605">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9604">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9603">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9602">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9601">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9600">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9599">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9598">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9597">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9596">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9595">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9594">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9593">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9592">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9591">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9590">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9589">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9588">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9587">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9586">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9585">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9584">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9583">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9582">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9581">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9580">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9579">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9578">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9577">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9576">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9575">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9574">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9573">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9572">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9571">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9570">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9569">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9568">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9567">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9566">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9565">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9564">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9563">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9562">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9561">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9560">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9559">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9558">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9557">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9556">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9555">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9554">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9553">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9552">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9551">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9550">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9549">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9548">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9547">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9546">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9545">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9544">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9543">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9542">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9541">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9540">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9539">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9538">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9537">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9536">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9535">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9534">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9533">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9532">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9531">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9530">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9529">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9528">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9527">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9526">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9525">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9524">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9523">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9522">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9521">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9520">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9519">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9518">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9517">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9516">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9515">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9514">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9513">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9512">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511">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9510">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9509">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508">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9507">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9506">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9505">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9504">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9503">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9502">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9501">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9500">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9499">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9498">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497">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9496">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9495">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9494">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9493">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9492">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9491">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9490">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9489">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9488">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9487">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9486">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9485">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9484">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9483">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9482">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9481">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9480">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9479">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9478">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9477">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9476">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9475">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9474">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9473">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9472">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9471">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9470">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9469">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9468">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9467">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9466">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9465">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9464">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9463">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9462">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9461">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9460">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9459">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9458">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9457">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9456">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9455">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9454">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9453">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9452">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9451">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9450">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9449">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9448">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9447">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9446">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9445">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9444">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9443">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9442">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9441">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9440">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9439">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9438">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9437">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9436">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435">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9434">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9433">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9432">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9431">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9430">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9429">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9428">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9427">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9426">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9425">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9424">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9423">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9422">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9421">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9420">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9419">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9418">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9417">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9416">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9415">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9414">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9413">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9412">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9411">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9410">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9409">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9408">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9407">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9406">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9405">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9404">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9403">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9402">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9401">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9400">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9399">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9398">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9397">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9396">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9395">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9394">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9393">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9392">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9391">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9390">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9389">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9388">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9387">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9386">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9385">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9384">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9383">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9382">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9381">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9380">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9379">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9378">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9377">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9376">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9375">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9374">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9373">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9372">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9371">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9370">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9369">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9368">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9367">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9366">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9365">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9364">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9363">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9362">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9361">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9360">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9359">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9358">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9357">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9356">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9355">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9354">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9353">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9352">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9351">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9350">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9349">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9348">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9347">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9346">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9345">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9344">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9343">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9342">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9341">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9340">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9339">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9338">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9337">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9336">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9335">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9334">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9333">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9332">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9331">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9330">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9329">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9328">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9327">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9326">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9325">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9324">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9323">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9322">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9321">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9320">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9319">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9318">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9317">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9316">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9315">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9314">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9313">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9312">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9311">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9310">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9309">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9308">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9307">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9306">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9305">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9304">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303">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9302">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9301">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9300">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9299">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9298">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297">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9296">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9295">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9294">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9293">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9292">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9291">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9290">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9289">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9288">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9287">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9286">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9285">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9284">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9283">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9282">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9281">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9280">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9279">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278">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9277">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9276">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275">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9274">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9273">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9272">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9271">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270">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9269">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9268">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9267">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9266">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9265">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9264">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263">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9262">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9261">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9260">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9259">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9258">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257">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9256">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255">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9254">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9253">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9252">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9251">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9250">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9249">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9248">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9247">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9246">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9245">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9244">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9243">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9242">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9241">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9240">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9239">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9238">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9237">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9236">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9235">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9234">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9233">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9232">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9231">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9230">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9229">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9228">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9227">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9226">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9225">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9224">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9223">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9222">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9221">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9220">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9219">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9218">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9217">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9216">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9215">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9214">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9213">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9212">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9211">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9210">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9209">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9208">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9207">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9206">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9205">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9204">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9203">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9202">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9201">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9200">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9199">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9198">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9197">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9196">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9195">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9194">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9193">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9192">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9191">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9190">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9189">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9188">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9187">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9186">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9185">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9184">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9183">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9182">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9181">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9180">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9179">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9178">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9177">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9176">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9175">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9174">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9173">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9172">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9171">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9170">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9169">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9168">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9167">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9166">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9165">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9164">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9163">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62">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9161">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60">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9159">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9158">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9157">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9156">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9155">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9154">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9153">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9152">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9151">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50">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9149">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9148">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9147">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9146">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9145">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9144">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9143">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9142">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9141">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9140">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9139">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9138">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9137">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9136">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9135">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9134">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9133">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9132">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9131">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9130">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9129">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9128">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9127">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9126">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9125">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9124">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9123">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9122">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9121">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9120">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9119">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9118">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9117">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9116">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9115">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9114">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9113">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9112">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9111">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9110">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9109">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9108">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9107">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9106">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9105">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9104">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9103">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9102">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9101">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00">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9099">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9098">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9097">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9096">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9095">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9094">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9093">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9092">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9091">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9090">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9089">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9088">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9087">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9086">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9085">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9084">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9083">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9082">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9081">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9080">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9079">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9078">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9077">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9076">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9075">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9074">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9073">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9072">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9071">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9070">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9069">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9068">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9067">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9066">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9065">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9064">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9063">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9062">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9061">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9060">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9059">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9058">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9057">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9056">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9055">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9054">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9053">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9052">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9051">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9050">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9049">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9048">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9047">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9046">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9045">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9044">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9043">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9042">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9041">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9040">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9039">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9038">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9037">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9036">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9035">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9034">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9033">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9032">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9031">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9030">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9029">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9028">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9027">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9026">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9025">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9024">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9023">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9022">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9021">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9020">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9019">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9018">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9017">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9016">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9015">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9014">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9013">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9012">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9011">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9010">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9009">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9008">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9007">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9006">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9005">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9004">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9003">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9002">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9001">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9000">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8999">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8998">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8997">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8996">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8995">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8994">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8993">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8992">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8991">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8990">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8989">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8988">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8987">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8986">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8985">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8984">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8983">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8982">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8981">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8980">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8979">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8978">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8977">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8976">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8975">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8974">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8973">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8972">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8971">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8970">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8969">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8968">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8967">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8966">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8965">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8964">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8963">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8962">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8961">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8960">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8959">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8958">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8957">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8956">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8955">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8954">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8953">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8952">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8951">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8950">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8949">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8948">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8947">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8946">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8945">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8944">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8943">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8942">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8941">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8940">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8939">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8938">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8937">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8936">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8935">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8934">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8933">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8932">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8931">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8930">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8929">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8928">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8927">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8926">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8925">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8924">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8923">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8922">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8921">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8920">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8919">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8918">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8917">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8916">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8915">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8914">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8913">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8912">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8911">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8910">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8909">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8908">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8907">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8906">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8905">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8904">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8903">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8902">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8901">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8900">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8899">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8898">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8897">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8896">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8895">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8894">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8893">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8892">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8891">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8890">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8889">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8888">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8887">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8886">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8885">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8884">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8883">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8882">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8881">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8880">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8879">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8878">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8877">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8876">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8875">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8874">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8873">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8872">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8871">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8870">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8869">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8868">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8867">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8866">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8865">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8864">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8863">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8862">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8861">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8860">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8859">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8858">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8857">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8856">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8855">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8854">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8853">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8852">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8851">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8850">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8849">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8848">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8847">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8846">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8845">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8844">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8843">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8842">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8841">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8840">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8839">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8838">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8837">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8836">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8835">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8834">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8833">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8832">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8831">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8830">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8829">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8828">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8827">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8826">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8825">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8824">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8823">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8822">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8821">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8820">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8819">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8818">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8817">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8816">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8815">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8814">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8813">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8812">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8811">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8810">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8809">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8808">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8807">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8806">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8805">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8804">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8803">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8802">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8801">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8800">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8799">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8798">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8797">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8796">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8795">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8794">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8793">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8792">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8791">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8790">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8789">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8788">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8787">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8786">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8785">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8784">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8783">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8782">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8781">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8780">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8779">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8778">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8777">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8776">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8775">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8774">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8773">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8772">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8771">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8770">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8769">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8768">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8767">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8766">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8765">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8764">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8763">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8762">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8761">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8760">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8759">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8758">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8757">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8756">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8755">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8754">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8753">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8752">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8751">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8750">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8749">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8748">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8747">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8746">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8745">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8744">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8743">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8742">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8741">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8740">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8739">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8738">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8737">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8736">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8735">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8734">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8733">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8732">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8731">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8730">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8729">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8728">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8727">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8726">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8725">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8724">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8723">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8722">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8721">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8720">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8719">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8718">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8717">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8716">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8715">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8714">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8713">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8712">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8711">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8710">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8709">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8708">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8707">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8706">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8705">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8704">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8703">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8702">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8701">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8700">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8699">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8698">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8697">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8696">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8695">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8694">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8693">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8692">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8691">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8690">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8689">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8688">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8687">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8686">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8685">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8684">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8683">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8682">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8681">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8680">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8679">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8678">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8677">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8676">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8675">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8674">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8673">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8672">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8671">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8670">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8669">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8668">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8667">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8666">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8665">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8664">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8663">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8662">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8661">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8660">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8659">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8658">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8657">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8656">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8655">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8654">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8653">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8652">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8651">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8650">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8649">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8648">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8647">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8646">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8645">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8644">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8643">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8642">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8641">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8640">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8639">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8638">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8637">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8636">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8635">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8634">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8633">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8632">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8631">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8630">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8629">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8628">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8627">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8626">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8625">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8624">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8623">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8622">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8621">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8620">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8619">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8618">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8617">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8616">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8615">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8614">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8613">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8612">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8611">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8610">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8609">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8608">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8607">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8606">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8605">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8604">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8603">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8602">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8601">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8600">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8599">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8598">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8597">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8596">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8595">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8594">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8593">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8592">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8591">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8590">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8589">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8588">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8587">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8586">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8585">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8584">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8583">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8582">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8581">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8580">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8579">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8578">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8577">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8576">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8575">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8574">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8573">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8572">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8571">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8570">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8569">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8568">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8567">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8566">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8565">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8564">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8563">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8562">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8561">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8560">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8559">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8558">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8557">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8556">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8555">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8554">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8553">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8552">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8551">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8550">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8549">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8548">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8547">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8546">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8545">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8544">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8543">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8542">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8541">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8540">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8539">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8538">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8537">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8536">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8535">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8534">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8533">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32">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8531">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30">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529">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8528">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527">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8526">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525">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8524">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8523">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522">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21">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8520">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8519">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8518">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8517">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8516">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15">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8514">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8513">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8512">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8511">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8510">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8509">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08">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8507">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8506">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8505">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8504">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03">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8502">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8501">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00">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99">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498">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8497">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8496">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8495">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8494">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8493">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8492">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8491">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90">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489">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8488">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487">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86">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8485">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484">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83">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482">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8481">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80">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8479">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8478">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77">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8476">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8475">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8474">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8473">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72">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8471">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8470">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8469">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8468">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8467">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466">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465">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464">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8463">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462">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461">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8460">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8459">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8458">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8457">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8456">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455">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8454">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8453">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452">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51">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8450">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8449">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8448">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47">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8446">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8445">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44">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43">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442">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41">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40">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8439">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38">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437">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8436">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8435">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8434">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8433">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32">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431">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30">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429">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8428">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8427">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8426">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25">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24">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8423">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8422">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21">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420">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8419">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18">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8417">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16">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415">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8414">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13">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8412">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8411">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410">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8409">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8408">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8407">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06">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8405">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8404">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03">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8402">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8401">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8400">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99">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8398">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8397">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8396">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95">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394">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8393">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8392">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91">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8390">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8389">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388">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8387">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386">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8385">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8384">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83">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8382">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8381">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8380">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379">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8378">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8377">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76">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8375">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8374">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373">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8372">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8371">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8370">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369">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368">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8367">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66">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8365">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364">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8363">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362">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361">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8360">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8359">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8358">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8357">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356">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355">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54">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353">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52">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8351">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8350">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8349">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48">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47">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46">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345">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8344">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8343">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8342">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8341">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8340">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8339">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8338">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8337">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36">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8335">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34">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8333">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8332">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331">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8330">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8329">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8328">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8327">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8326">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25">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8324">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23">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322">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321">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8320">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8319">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18">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8317">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316">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8315">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314">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313">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8312">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311">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8310">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8309">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8308">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8307">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06">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8305">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8304">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8303">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02">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01">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8300">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8299">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298">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8297">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8296">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295">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294">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8293">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292">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8291">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8290">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8289">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8288">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8287">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8286">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8285">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284">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8283">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82">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281">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8280">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8279">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78">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277">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76">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275">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274">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8273">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272">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8271">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8270">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8269">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8268">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8267">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66">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8265">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264">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8263">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262">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8261">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260">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259">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258">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8257">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8256">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255">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54">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253">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8252">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8251">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8250">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8249">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8248">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8247">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246">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245">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8244">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8243">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8242">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241">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8240">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39">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8238">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237">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8236">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8235">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8234">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8233">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8232">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31">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230">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229">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228">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8227">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8226">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8225">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224">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8223">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8222">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8221">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8220">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8219">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218">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217">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216">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15">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8214">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8213">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212">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211">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8210">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8209">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8208">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8207">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8206">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205">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04">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203">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8202">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201">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8200">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8199">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198">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197">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8196">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8195">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194">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8193">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8192">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191">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8190">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189">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8188">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8187">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8186">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8185">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184">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183">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8182">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8181">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180">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8179">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178">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8177">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8176">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8175">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174">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8173">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172">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8171">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170">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8169">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168">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167">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8166">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8165">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8164">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8163">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8162">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161">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8160">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8159">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8158">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8157">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156">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8155">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8154">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8153">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152">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8151">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8150">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149">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8148">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147">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8146">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8145">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8144">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8143">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8142">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8141">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8140">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8139">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8138">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8137">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8136">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8135">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8134">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8133">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8132">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31">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8130">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29">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128">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8127">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126">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125">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124">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123">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8122">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121">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20">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19">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8118">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8117">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8116">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8115">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8114">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13">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8112">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8111">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8110">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8109">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8108">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8107">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06">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105">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8104">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8103">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102">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01">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8100">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099">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98">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97">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096">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8095">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8094">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8093">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8092">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8091">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8090">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089">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88">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087">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086">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085">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84">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083">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082">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81">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080">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079">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78">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8077">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8076">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75">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8074">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8073">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8072">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8071">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70">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8069">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8068">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8067">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8066">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065">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8064">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063">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062">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8061">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060">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059">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8058">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057">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8056">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8055">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54">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053">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8052">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8051">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050">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49">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048">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047">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046">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045">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44">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8043">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8042">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41">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40">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039">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38">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37">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36">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35">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034">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8033">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8032">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031">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8030">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29">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028">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27">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026">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8025">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8024">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8023">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22">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21">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8020">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019">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18">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17">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016">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8015">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14">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8013">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12">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011">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010">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09">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8008">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8007">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8006">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005">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8004">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003">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02">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8001">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8000">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999">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98">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97">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7996">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7995">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94">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7993">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992">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7991">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90">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989">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7988">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7987">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86">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7985">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7984">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7983">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7982">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981">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7980">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979">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78">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7977">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76">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7975">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7974">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7973">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7972">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71">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7970">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69">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7968">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7967">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7966">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7965">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7964">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7963">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7962">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61">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7960">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7959">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7958">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57">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56">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7955">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7954">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7953">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7952">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951">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50">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49">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48">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47">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7946">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7945">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7944">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43">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42">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41">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40">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7939">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7938">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7937">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7936">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7935">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34">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7933">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32">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931">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7930">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29">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28">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27">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926">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925">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7924">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923">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7922">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7921">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7920">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919">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18">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17">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16">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15">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7914">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7913">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12">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7911">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7910">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7909">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908">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7907">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7906">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05">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7904">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7903">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02">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7901">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900">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7899">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7898">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7897">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96">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95">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7894">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7893">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7892">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891">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7890">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7889">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88">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87">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7886">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85">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7884">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7883">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7882">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7881">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7880">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7879">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7878">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7877">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876">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75">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74">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7873">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872">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7871">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70">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869">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68">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67">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866">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7865">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7864">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7863">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7862">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7861">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7860">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7859">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58">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7857">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56">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7855">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7854">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7853">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852">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7851">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850">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7849">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48">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47">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46">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845">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7844">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7843">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7842">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7841">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840">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39">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38">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37">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836">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7835">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7834">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7833">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7832">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31">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30">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7829">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828">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7827">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7826">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7825">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7824">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23">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22">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21">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20">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7819">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7818">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7817">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7816">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815">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7814">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813">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7812">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7811">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7810">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09">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808">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7807">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806">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7805">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7804">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803">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802">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7801">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7800">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7799">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7798">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7797">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796">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795">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7794">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7793">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7792">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7791">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7790">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789">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7788">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7787">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786">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785">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784">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7783">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7782">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7781">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780">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779">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7778">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7777">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7776">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7775">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774">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773">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7772">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7771">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770">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769">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768">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7767">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7766">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7765">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764">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7763">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762">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7761">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760">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759">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758">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757">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7756">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7755">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7754">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7753">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7752">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7751">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7750">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7749">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7748">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7747">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746">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745">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7744">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7743">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742">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7741">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7740">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739">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738">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737">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7736">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7735">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7734">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7733">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7732">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7731">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730">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7729">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7728">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7727">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7726">
      <pivotArea type="all" dataOnly="0" outline="0" fieldPosition="0"/>
    </format>
    <format dxfId="772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7724">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7723">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7722">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7721">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7720">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7719">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7718">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7717">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7716">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7715">
      <pivotArea dataOnly="0" labelOnly="1" fieldPosition="0">
        <references count="1">
          <reference field="0" count="10">
            <x v="501"/>
            <x v="502"/>
            <x v="503"/>
            <x v="504"/>
            <x v="505"/>
            <x v="506"/>
            <x v="507"/>
            <x v="508"/>
            <x v="509"/>
            <x v="510"/>
          </reference>
        </references>
      </pivotArea>
    </format>
    <format dxfId="7714">
      <pivotArea dataOnly="0" labelOnly="1" grandRow="1" outline="0" fieldPosition="0"/>
    </format>
    <format dxfId="7713">
      <pivotArea dataOnly="0" labelOnly="1" fieldPosition="0">
        <references count="2">
          <reference field="0" count="1" selected="0">
            <x v="0"/>
          </reference>
          <reference field="4" count="1">
            <x v="119"/>
          </reference>
        </references>
      </pivotArea>
    </format>
    <format dxfId="7712">
      <pivotArea dataOnly="0" labelOnly="1" fieldPosition="0">
        <references count="2">
          <reference field="0" count="1" selected="0">
            <x v="1"/>
          </reference>
          <reference field="4" count="1">
            <x v="120"/>
          </reference>
        </references>
      </pivotArea>
    </format>
    <format dxfId="7711">
      <pivotArea dataOnly="0" labelOnly="1" fieldPosition="0">
        <references count="2">
          <reference field="0" count="1" selected="0">
            <x v="2"/>
          </reference>
          <reference field="4" count="1">
            <x v="121"/>
          </reference>
        </references>
      </pivotArea>
    </format>
    <format dxfId="7710">
      <pivotArea dataOnly="0" labelOnly="1" fieldPosition="0">
        <references count="2">
          <reference field="0" count="1" selected="0">
            <x v="3"/>
          </reference>
          <reference field="4" count="1">
            <x v="125"/>
          </reference>
        </references>
      </pivotArea>
    </format>
    <format dxfId="7709">
      <pivotArea dataOnly="0" labelOnly="1" fieldPosition="0">
        <references count="2">
          <reference field="0" count="1" selected="0">
            <x v="4"/>
          </reference>
          <reference field="4" count="1">
            <x v="129"/>
          </reference>
        </references>
      </pivotArea>
    </format>
    <format dxfId="7708">
      <pivotArea dataOnly="0" labelOnly="1" fieldPosition="0">
        <references count="2">
          <reference field="0" count="1" selected="0">
            <x v="6"/>
          </reference>
          <reference field="4" count="1">
            <x v="132"/>
          </reference>
        </references>
      </pivotArea>
    </format>
    <format dxfId="7707">
      <pivotArea dataOnly="0" labelOnly="1" fieldPosition="0">
        <references count="2">
          <reference field="0" count="1" selected="0">
            <x v="7"/>
          </reference>
          <reference field="4" count="1">
            <x v="139"/>
          </reference>
        </references>
      </pivotArea>
    </format>
    <format dxfId="7706">
      <pivotArea dataOnly="0" labelOnly="1" fieldPosition="0">
        <references count="2">
          <reference field="0" count="1" selected="0">
            <x v="8"/>
          </reference>
          <reference field="4" count="1">
            <x v="145"/>
          </reference>
        </references>
      </pivotArea>
    </format>
    <format dxfId="7705">
      <pivotArea dataOnly="0" labelOnly="1" fieldPosition="0">
        <references count="2">
          <reference field="0" count="1" selected="0">
            <x v="9"/>
          </reference>
          <reference field="4" count="1">
            <x v="151"/>
          </reference>
        </references>
      </pivotArea>
    </format>
    <format dxfId="7704">
      <pivotArea dataOnly="0" labelOnly="1" fieldPosition="0">
        <references count="2">
          <reference field="0" count="1" selected="0">
            <x v="10"/>
          </reference>
          <reference field="4" count="1">
            <x v="158"/>
          </reference>
        </references>
      </pivotArea>
    </format>
    <format dxfId="7703">
      <pivotArea dataOnly="0" labelOnly="1" fieldPosition="0">
        <references count="2">
          <reference field="0" count="1" selected="0">
            <x v="11"/>
          </reference>
          <reference field="4" count="1">
            <x v="164"/>
          </reference>
        </references>
      </pivotArea>
    </format>
    <format dxfId="7702">
      <pivotArea dataOnly="0" labelOnly="1" fieldPosition="0">
        <references count="2">
          <reference field="0" count="1" selected="0">
            <x v="12"/>
          </reference>
          <reference field="4" count="1">
            <x v="166"/>
          </reference>
        </references>
      </pivotArea>
    </format>
    <format dxfId="7701">
      <pivotArea dataOnly="0" labelOnly="1" fieldPosition="0">
        <references count="2">
          <reference field="0" count="1" selected="0">
            <x v="13"/>
          </reference>
          <reference field="4" count="1">
            <x v="167"/>
          </reference>
        </references>
      </pivotArea>
    </format>
    <format dxfId="7700">
      <pivotArea dataOnly="0" labelOnly="1" fieldPosition="0">
        <references count="2">
          <reference field="0" count="1" selected="0">
            <x v="16"/>
          </reference>
          <reference field="4" count="1">
            <x v="177"/>
          </reference>
        </references>
      </pivotArea>
    </format>
    <format dxfId="7699">
      <pivotArea dataOnly="0" labelOnly="1" fieldPosition="0">
        <references count="2">
          <reference field="0" count="1" selected="0">
            <x v="17"/>
          </reference>
          <reference field="4" count="1">
            <x v="0"/>
          </reference>
        </references>
      </pivotArea>
    </format>
    <format dxfId="7698">
      <pivotArea dataOnly="0" labelOnly="1" fieldPosition="0">
        <references count="2">
          <reference field="0" count="1" selected="0">
            <x v="18"/>
          </reference>
          <reference field="4" count="1">
            <x v="1"/>
          </reference>
        </references>
      </pivotArea>
    </format>
    <format dxfId="7697">
      <pivotArea dataOnly="0" labelOnly="1" fieldPosition="0">
        <references count="2">
          <reference field="0" count="1" selected="0">
            <x v="19"/>
          </reference>
          <reference field="4" count="1">
            <x v="2"/>
          </reference>
        </references>
      </pivotArea>
    </format>
    <format dxfId="7696">
      <pivotArea dataOnly="0" labelOnly="1" fieldPosition="0">
        <references count="2">
          <reference field="0" count="1" selected="0">
            <x v="20"/>
          </reference>
          <reference field="4" count="1">
            <x v="3"/>
          </reference>
        </references>
      </pivotArea>
    </format>
    <format dxfId="7695">
      <pivotArea dataOnly="0" labelOnly="1" fieldPosition="0">
        <references count="2">
          <reference field="0" count="1" selected="0">
            <x v="21"/>
          </reference>
          <reference field="4" count="1">
            <x v="4"/>
          </reference>
        </references>
      </pivotArea>
    </format>
    <format dxfId="7694">
      <pivotArea dataOnly="0" labelOnly="1" fieldPosition="0">
        <references count="2">
          <reference field="0" count="1" selected="0">
            <x v="22"/>
          </reference>
          <reference field="4" count="1">
            <x v="123"/>
          </reference>
        </references>
      </pivotArea>
    </format>
    <format dxfId="7693">
      <pivotArea dataOnly="0" labelOnly="1" fieldPosition="0">
        <references count="2">
          <reference field="0" count="1" selected="0">
            <x v="23"/>
          </reference>
          <reference field="4" count="1">
            <x v="163"/>
          </reference>
        </references>
      </pivotArea>
    </format>
    <format dxfId="7692">
      <pivotArea dataOnly="0" labelOnly="1" fieldPosition="0">
        <references count="2">
          <reference field="0" count="1" selected="0">
            <x v="25"/>
          </reference>
          <reference field="4" count="1">
            <x v="177"/>
          </reference>
        </references>
      </pivotArea>
    </format>
    <format dxfId="7691">
      <pivotArea dataOnly="0" labelOnly="1" fieldPosition="0">
        <references count="2">
          <reference field="0" count="1" selected="0">
            <x v="26"/>
          </reference>
          <reference field="4" count="1">
            <x v="5"/>
          </reference>
        </references>
      </pivotArea>
    </format>
    <format dxfId="7690">
      <pivotArea dataOnly="0" labelOnly="1" fieldPosition="0">
        <references count="2">
          <reference field="0" count="1" selected="0">
            <x v="27"/>
          </reference>
          <reference field="4" count="1">
            <x v="83"/>
          </reference>
        </references>
      </pivotArea>
    </format>
    <format dxfId="7689">
      <pivotArea dataOnly="0" labelOnly="1" fieldPosition="0">
        <references count="2">
          <reference field="0" count="1" selected="0">
            <x v="28"/>
          </reference>
          <reference field="4" count="1">
            <x v="13"/>
          </reference>
        </references>
      </pivotArea>
    </format>
    <format dxfId="7688">
      <pivotArea dataOnly="0" labelOnly="1" fieldPosition="0">
        <references count="2">
          <reference field="0" count="1" selected="0">
            <x v="29"/>
          </reference>
          <reference field="4" count="1">
            <x v="21"/>
          </reference>
        </references>
      </pivotArea>
    </format>
    <format dxfId="7687">
      <pivotArea dataOnly="0" labelOnly="1" fieldPosition="0">
        <references count="2">
          <reference field="0" count="1" selected="0">
            <x v="30"/>
          </reference>
          <reference field="4" count="1">
            <x v="97"/>
          </reference>
        </references>
      </pivotArea>
    </format>
    <format dxfId="7686">
      <pivotArea dataOnly="0" labelOnly="1" fieldPosition="0">
        <references count="2">
          <reference field="0" count="1" selected="0">
            <x v="31"/>
          </reference>
          <reference field="4" count="1">
            <x v="61"/>
          </reference>
        </references>
      </pivotArea>
    </format>
    <format dxfId="7685">
      <pivotArea dataOnly="0" labelOnly="1" fieldPosition="0">
        <references count="2">
          <reference field="0" count="1" selected="0">
            <x v="32"/>
          </reference>
          <reference field="4" count="1">
            <x v="7"/>
          </reference>
        </references>
      </pivotArea>
    </format>
    <format dxfId="7684">
      <pivotArea dataOnly="0" labelOnly="1" fieldPosition="0">
        <references count="2">
          <reference field="0" count="1" selected="0">
            <x v="33"/>
          </reference>
          <reference field="4" count="1">
            <x v="11"/>
          </reference>
        </references>
      </pivotArea>
    </format>
    <format dxfId="7683">
      <pivotArea dataOnly="0" labelOnly="1" fieldPosition="0">
        <references count="2">
          <reference field="0" count="1" selected="0">
            <x v="34"/>
          </reference>
          <reference field="4" count="1">
            <x v="14"/>
          </reference>
        </references>
      </pivotArea>
    </format>
    <format dxfId="7682">
      <pivotArea dataOnly="0" labelOnly="1" fieldPosition="0">
        <references count="2">
          <reference field="0" count="1" selected="0">
            <x v="35"/>
          </reference>
          <reference field="4" count="1">
            <x v="21"/>
          </reference>
        </references>
      </pivotArea>
    </format>
    <format dxfId="7681">
      <pivotArea dataOnly="0" labelOnly="1" fieldPosition="0">
        <references count="2">
          <reference field="0" count="1" selected="0">
            <x v="36"/>
          </reference>
          <reference field="4" count="1">
            <x v="27"/>
          </reference>
        </references>
      </pivotArea>
    </format>
    <format dxfId="7680">
      <pivotArea dataOnly="0" labelOnly="1" fieldPosition="0">
        <references count="2">
          <reference field="0" count="1" selected="0">
            <x v="37"/>
          </reference>
          <reference field="4" count="1">
            <x v="39"/>
          </reference>
        </references>
      </pivotArea>
    </format>
    <format dxfId="7679">
      <pivotArea dataOnly="0" labelOnly="1" fieldPosition="0">
        <references count="2">
          <reference field="0" count="1" selected="0">
            <x v="38"/>
          </reference>
          <reference field="4" count="1">
            <x v="45"/>
          </reference>
        </references>
      </pivotArea>
    </format>
    <format dxfId="7678">
      <pivotArea dataOnly="0" labelOnly="1" fieldPosition="0">
        <references count="2">
          <reference field="0" count="1" selected="0">
            <x v="39"/>
          </reference>
          <reference field="4" count="1">
            <x v="66"/>
          </reference>
        </references>
      </pivotArea>
    </format>
    <format dxfId="7677">
      <pivotArea dataOnly="0" labelOnly="1" fieldPosition="0">
        <references count="2">
          <reference field="0" count="1" selected="0">
            <x v="40"/>
          </reference>
          <reference field="4" count="1">
            <x v="100"/>
          </reference>
        </references>
      </pivotArea>
    </format>
    <format dxfId="7676">
      <pivotArea dataOnly="0" labelOnly="1" fieldPosition="0">
        <references count="2">
          <reference field="0" count="1" selected="0">
            <x v="41"/>
          </reference>
          <reference field="4" count="1">
            <x v="162"/>
          </reference>
        </references>
      </pivotArea>
    </format>
    <format dxfId="7675">
      <pivotArea dataOnly="0" labelOnly="1" fieldPosition="0">
        <references count="2">
          <reference field="0" count="1" selected="0">
            <x v="42"/>
          </reference>
          <reference field="4" count="1">
            <x v="8"/>
          </reference>
        </references>
      </pivotArea>
    </format>
    <format dxfId="7674">
      <pivotArea dataOnly="0" labelOnly="1" fieldPosition="0">
        <references count="2">
          <reference field="0" count="1" selected="0">
            <x v="43"/>
          </reference>
          <reference field="4" count="1">
            <x v="10"/>
          </reference>
        </references>
      </pivotArea>
    </format>
    <format dxfId="7673">
      <pivotArea dataOnly="0" labelOnly="1" fieldPosition="0">
        <references count="2">
          <reference field="0" count="1" selected="0">
            <x v="44"/>
          </reference>
          <reference field="4" count="1">
            <x v="12"/>
          </reference>
        </references>
      </pivotArea>
    </format>
    <format dxfId="7672">
      <pivotArea dataOnly="0" labelOnly="1" fieldPosition="0">
        <references count="2">
          <reference field="0" count="1" selected="0">
            <x v="45"/>
          </reference>
          <reference field="4" count="1">
            <x v="16"/>
          </reference>
        </references>
      </pivotArea>
    </format>
    <format dxfId="7671">
      <pivotArea dataOnly="0" labelOnly="1" fieldPosition="0">
        <references count="2">
          <reference field="0" count="1" selected="0">
            <x v="46"/>
          </reference>
          <reference field="4" count="1">
            <x v="17"/>
          </reference>
        </references>
      </pivotArea>
    </format>
    <format dxfId="7670">
      <pivotArea dataOnly="0" labelOnly="1" fieldPosition="0">
        <references count="2">
          <reference field="0" count="1" selected="0">
            <x v="47"/>
          </reference>
          <reference field="4" count="1">
            <x v="19"/>
          </reference>
        </references>
      </pivotArea>
    </format>
    <format dxfId="7669">
      <pivotArea dataOnly="0" labelOnly="1" fieldPosition="0">
        <references count="2">
          <reference field="0" count="1" selected="0">
            <x v="48"/>
          </reference>
          <reference field="4" count="1">
            <x v="20"/>
          </reference>
        </references>
      </pivotArea>
    </format>
    <format dxfId="7668">
      <pivotArea dataOnly="0" labelOnly="1" fieldPosition="0">
        <references count="2">
          <reference field="0" count="1" selected="0">
            <x v="49"/>
          </reference>
          <reference field="4" count="1">
            <x v="21"/>
          </reference>
        </references>
      </pivotArea>
    </format>
    <format dxfId="7667">
      <pivotArea dataOnly="0" labelOnly="1" fieldPosition="0">
        <references count="2">
          <reference field="0" count="1" selected="0">
            <x v="52"/>
          </reference>
          <reference field="4" count="1">
            <x v="23"/>
          </reference>
        </references>
      </pivotArea>
    </format>
    <format dxfId="7666">
      <pivotArea dataOnly="0" labelOnly="1" fieldPosition="0">
        <references count="2">
          <reference field="0" count="1" selected="0">
            <x v="53"/>
          </reference>
          <reference field="4" count="1">
            <x v="28"/>
          </reference>
        </references>
      </pivotArea>
    </format>
    <format dxfId="7665">
      <pivotArea dataOnly="0" labelOnly="1" fieldPosition="0">
        <references count="2">
          <reference field="0" count="1" selected="0">
            <x v="54"/>
          </reference>
          <reference field="4" count="1">
            <x v="29"/>
          </reference>
        </references>
      </pivotArea>
    </format>
    <format dxfId="7664">
      <pivotArea dataOnly="0" labelOnly="1" fieldPosition="0">
        <references count="2">
          <reference field="0" count="1" selected="0">
            <x v="55"/>
          </reference>
          <reference field="4" count="1">
            <x v="33"/>
          </reference>
        </references>
      </pivotArea>
    </format>
    <format dxfId="7663">
      <pivotArea dataOnly="0" labelOnly="1" fieldPosition="0">
        <references count="2">
          <reference field="0" count="1" selected="0">
            <x v="56"/>
          </reference>
          <reference field="4" count="1">
            <x v="34"/>
          </reference>
        </references>
      </pivotArea>
    </format>
    <format dxfId="7662">
      <pivotArea dataOnly="0" labelOnly="1" fieldPosition="0">
        <references count="2">
          <reference field="0" count="1" selected="0">
            <x v="57"/>
          </reference>
          <reference field="4" count="1">
            <x v="36"/>
          </reference>
        </references>
      </pivotArea>
    </format>
    <format dxfId="7661">
      <pivotArea dataOnly="0" labelOnly="1" fieldPosition="0">
        <references count="2">
          <reference field="0" count="1" selected="0">
            <x v="58"/>
          </reference>
          <reference field="4" count="1">
            <x v="40"/>
          </reference>
        </references>
      </pivotArea>
    </format>
    <format dxfId="7660">
      <pivotArea dataOnly="0" labelOnly="1" fieldPosition="0">
        <references count="2">
          <reference field="0" count="1" selected="0">
            <x v="59"/>
          </reference>
          <reference field="4" count="1">
            <x v="42"/>
          </reference>
        </references>
      </pivotArea>
    </format>
    <format dxfId="7659">
      <pivotArea dataOnly="0" labelOnly="1" fieldPosition="0">
        <references count="2">
          <reference field="0" count="1" selected="0">
            <x v="60"/>
          </reference>
          <reference field="4" count="1">
            <x v="49"/>
          </reference>
        </references>
      </pivotArea>
    </format>
    <format dxfId="7658">
      <pivotArea dataOnly="0" labelOnly="1" fieldPosition="0">
        <references count="2">
          <reference field="0" count="1" selected="0">
            <x v="61"/>
          </reference>
          <reference field="4" count="1">
            <x v="50"/>
          </reference>
        </references>
      </pivotArea>
    </format>
    <format dxfId="7657">
      <pivotArea dataOnly="0" labelOnly="1" fieldPosition="0">
        <references count="2">
          <reference field="0" count="1" selected="0">
            <x v="62"/>
          </reference>
          <reference field="4" count="1">
            <x v="51"/>
          </reference>
        </references>
      </pivotArea>
    </format>
    <format dxfId="7656">
      <pivotArea dataOnly="0" labelOnly="1" fieldPosition="0">
        <references count="2">
          <reference field="0" count="1" selected="0">
            <x v="63"/>
          </reference>
          <reference field="4" count="1">
            <x v="54"/>
          </reference>
        </references>
      </pivotArea>
    </format>
    <format dxfId="7655">
      <pivotArea dataOnly="0" labelOnly="1" fieldPosition="0">
        <references count="2">
          <reference field="0" count="1" selected="0">
            <x v="64"/>
          </reference>
          <reference field="4" count="1">
            <x v="65"/>
          </reference>
        </references>
      </pivotArea>
    </format>
    <format dxfId="7654">
      <pivotArea dataOnly="0" labelOnly="1" fieldPosition="0">
        <references count="2">
          <reference field="0" count="1" selected="0">
            <x v="65"/>
          </reference>
          <reference field="4" count="1">
            <x v="67"/>
          </reference>
        </references>
      </pivotArea>
    </format>
    <format dxfId="7653">
      <pivotArea dataOnly="0" labelOnly="1" fieldPosition="0">
        <references count="2">
          <reference field="0" count="1" selected="0">
            <x v="66"/>
          </reference>
          <reference field="4" count="1">
            <x v="68"/>
          </reference>
        </references>
      </pivotArea>
    </format>
    <format dxfId="7652">
      <pivotArea dataOnly="0" labelOnly="1" fieldPosition="0">
        <references count="2">
          <reference field="0" count="1" selected="0">
            <x v="67"/>
          </reference>
          <reference field="4" count="1">
            <x v="69"/>
          </reference>
        </references>
      </pivotArea>
    </format>
    <format dxfId="7651">
      <pivotArea dataOnly="0" labelOnly="1" fieldPosition="0">
        <references count="2">
          <reference field="0" count="1" selected="0">
            <x v="68"/>
          </reference>
          <reference field="4" count="1">
            <x v="76"/>
          </reference>
        </references>
      </pivotArea>
    </format>
    <format dxfId="7650">
      <pivotArea dataOnly="0" labelOnly="1" fieldPosition="0">
        <references count="2">
          <reference field="0" count="1" selected="0">
            <x v="69"/>
          </reference>
          <reference field="4" count="1">
            <x v="79"/>
          </reference>
        </references>
      </pivotArea>
    </format>
    <format dxfId="7649">
      <pivotArea dataOnly="0" labelOnly="1" fieldPosition="0">
        <references count="2">
          <reference field="0" count="1" selected="0">
            <x v="70"/>
          </reference>
          <reference field="4" count="1">
            <x v="82"/>
          </reference>
        </references>
      </pivotArea>
    </format>
    <format dxfId="7648">
      <pivotArea dataOnly="0" labelOnly="1" fieldPosition="0">
        <references count="2">
          <reference field="0" count="1" selected="0">
            <x v="71"/>
          </reference>
          <reference field="4" count="1">
            <x v="97"/>
          </reference>
        </references>
      </pivotArea>
    </format>
    <format dxfId="7647">
      <pivotArea dataOnly="0" labelOnly="1" fieldPosition="0">
        <references count="2">
          <reference field="0" count="1" selected="0">
            <x v="72"/>
          </reference>
          <reference field="4" count="1">
            <x v="98"/>
          </reference>
        </references>
      </pivotArea>
    </format>
    <format dxfId="7646">
      <pivotArea dataOnly="0" labelOnly="1" fieldPosition="0">
        <references count="2">
          <reference field="0" count="1" selected="0">
            <x v="73"/>
          </reference>
          <reference field="4" count="1">
            <x v="99"/>
          </reference>
        </references>
      </pivotArea>
    </format>
    <format dxfId="7645">
      <pivotArea dataOnly="0" labelOnly="1" fieldPosition="0">
        <references count="2">
          <reference field="0" count="1" selected="0">
            <x v="75"/>
          </reference>
          <reference field="4" count="1">
            <x v="101"/>
          </reference>
        </references>
      </pivotArea>
    </format>
    <format dxfId="7644">
      <pivotArea dataOnly="0" labelOnly="1" fieldPosition="0">
        <references count="2">
          <reference field="0" count="1" selected="0">
            <x v="76"/>
          </reference>
          <reference field="4" count="1">
            <x v="103"/>
          </reference>
        </references>
      </pivotArea>
    </format>
    <format dxfId="7643">
      <pivotArea dataOnly="0" labelOnly="1" fieldPosition="0">
        <references count="2">
          <reference field="0" count="1" selected="0">
            <x v="77"/>
          </reference>
          <reference field="4" count="1">
            <x v="106"/>
          </reference>
        </references>
      </pivotArea>
    </format>
    <format dxfId="7642">
      <pivotArea dataOnly="0" labelOnly="1" fieldPosition="0">
        <references count="2">
          <reference field="0" count="1" selected="0">
            <x v="78"/>
          </reference>
          <reference field="4" count="1">
            <x v="108"/>
          </reference>
        </references>
      </pivotArea>
    </format>
    <format dxfId="7641">
      <pivotArea dataOnly="0" labelOnly="1" fieldPosition="0">
        <references count="2">
          <reference field="0" count="1" selected="0">
            <x v="79"/>
          </reference>
          <reference field="4" count="1">
            <x v="110"/>
          </reference>
        </references>
      </pivotArea>
    </format>
    <format dxfId="7640">
      <pivotArea dataOnly="0" labelOnly="1" fieldPosition="0">
        <references count="2">
          <reference field="0" count="1" selected="0">
            <x v="80"/>
          </reference>
          <reference field="4" count="1">
            <x v="111"/>
          </reference>
        </references>
      </pivotArea>
    </format>
    <format dxfId="7639">
      <pivotArea dataOnly="0" labelOnly="1" fieldPosition="0">
        <references count="2">
          <reference field="0" count="1" selected="0">
            <x v="81"/>
          </reference>
          <reference field="4" count="1">
            <x v="113"/>
          </reference>
        </references>
      </pivotArea>
    </format>
    <format dxfId="7638">
      <pivotArea dataOnly="0" labelOnly="1" fieldPosition="0">
        <references count="2">
          <reference field="0" count="1" selected="0">
            <x v="82"/>
          </reference>
          <reference field="4" count="1">
            <x v="114"/>
          </reference>
        </references>
      </pivotArea>
    </format>
    <format dxfId="7637">
      <pivotArea dataOnly="0" labelOnly="1" fieldPosition="0">
        <references count="2">
          <reference field="0" count="1" selected="0">
            <x v="83"/>
          </reference>
          <reference field="4" count="1">
            <x v="115"/>
          </reference>
        </references>
      </pivotArea>
    </format>
    <format dxfId="7636">
      <pivotArea dataOnly="0" labelOnly="1" fieldPosition="0">
        <references count="2">
          <reference field="0" count="1" selected="0">
            <x v="84"/>
          </reference>
          <reference field="4" count="1">
            <x v="129"/>
          </reference>
        </references>
      </pivotArea>
    </format>
    <format dxfId="7635">
      <pivotArea dataOnly="0" labelOnly="1" fieldPosition="0">
        <references count="2">
          <reference field="0" count="1" selected="0">
            <x v="85"/>
          </reference>
          <reference field="4" count="1">
            <x v="130"/>
          </reference>
        </references>
      </pivotArea>
    </format>
    <format dxfId="7634">
      <pivotArea dataOnly="0" labelOnly="1" fieldPosition="0">
        <references count="2">
          <reference field="0" count="1" selected="0">
            <x v="86"/>
          </reference>
          <reference field="4" count="1">
            <x v="131"/>
          </reference>
        </references>
      </pivotArea>
    </format>
    <format dxfId="7633">
      <pivotArea dataOnly="0" labelOnly="1" fieldPosition="0">
        <references count="2">
          <reference field="0" count="1" selected="0">
            <x v="87"/>
          </reference>
          <reference field="4" count="1">
            <x v="134"/>
          </reference>
        </references>
      </pivotArea>
    </format>
    <format dxfId="7632">
      <pivotArea dataOnly="0" labelOnly="1" fieldPosition="0">
        <references count="2">
          <reference field="0" count="1" selected="0">
            <x v="88"/>
          </reference>
          <reference field="4" count="1">
            <x v="138"/>
          </reference>
        </references>
      </pivotArea>
    </format>
    <format dxfId="7631">
      <pivotArea dataOnly="0" labelOnly="1" fieldPosition="0">
        <references count="2">
          <reference field="0" count="1" selected="0">
            <x v="89"/>
          </reference>
          <reference field="4" count="1">
            <x v="139"/>
          </reference>
        </references>
      </pivotArea>
    </format>
    <format dxfId="7630">
      <pivotArea dataOnly="0" labelOnly="1" fieldPosition="0">
        <references count="2">
          <reference field="0" count="1" selected="0">
            <x v="90"/>
          </reference>
          <reference field="4" count="1">
            <x v="144"/>
          </reference>
        </references>
      </pivotArea>
    </format>
    <format dxfId="7629">
      <pivotArea dataOnly="0" labelOnly="1" fieldPosition="0">
        <references count="2">
          <reference field="0" count="1" selected="0">
            <x v="91"/>
          </reference>
          <reference field="4" count="1">
            <x v="145"/>
          </reference>
        </references>
      </pivotArea>
    </format>
    <format dxfId="7628">
      <pivotArea dataOnly="0" labelOnly="1" fieldPosition="0">
        <references count="2">
          <reference field="0" count="1" selected="0">
            <x v="92"/>
          </reference>
          <reference field="4" count="1">
            <x v="146"/>
          </reference>
        </references>
      </pivotArea>
    </format>
    <format dxfId="7627">
      <pivotArea dataOnly="0" labelOnly="1" fieldPosition="0">
        <references count="2">
          <reference field="0" count="1" selected="0">
            <x v="93"/>
          </reference>
          <reference field="4" count="1">
            <x v="147"/>
          </reference>
        </references>
      </pivotArea>
    </format>
    <format dxfId="7626">
      <pivotArea dataOnly="0" labelOnly="1" fieldPosition="0">
        <references count="2">
          <reference field="0" count="1" selected="0">
            <x v="94"/>
          </reference>
          <reference field="4" count="1">
            <x v="149"/>
          </reference>
        </references>
      </pivotArea>
    </format>
    <format dxfId="7625">
      <pivotArea dataOnly="0" labelOnly="1" fieldPosition="0">
        <references count="2">
          <reference field="0" count="1" selected="0">
            <x v="95"/>
          </reference>
          <reference field="4" count="1">
            <x v="150"/>
          </reference>
        </references>
      </pivotArea>
    </format>
    <format dxfId="7624">
      <pivotArea dataOnly="0" labelOnly="1" fieldPosition="0">
        <references count="2">
          <reference field="0" count="1" selected="0">
            <x v="98"/>
          </reference>
          <reference field="4" count="1">
            <x v="151"/>
          </reference>
        </references>
      </pivotArea>
    </format>
    <format dxfId="7623">
      <pivotArea dataOnly="0" labelOnly="1" fieldPosition="0">
        <references count="2">
          <reference field="0" count="1" selected="0">
            <x v="99"/>
          </reference>
          <reference field="4" count="1">
            <x v="152"/>
          </reference>
        </references>
      </pivotArea>
    </format>
    <format dxfId="7622">
      <pivotArea dataOnly="0" labelOnly="1" fieldPosition="0">
        <references count="2">
          <reference field="0" count="1" selected="0">
            <x v="100"/>
          </reference>
          <reference field="4" count="1">
            <x v="156"/>
          </reference>
        </references>
      </pivotArea>
    </format>
    <format dxfId="7621">
      <pivotArea dataOnly="0" labelOnly="1" fieldPosition="0">
        <references count="2">
          <reference field="0" count="1" selected="0">
            <x v="103"/>
          </reference>
          <reference field="4" count="1">
            <x v="157"/>
          </reference>
        </references>
      </pivotArea>
    </format>
    <format dxfId="7620">
      <pivotArea dataOnly="0" labelOnly="1" fieldPosition="0">
        <references count="2">
          <reference field="0" count="1" selected="0">
            <x v="104"/>
          </reference>
          <reference field="4" count="1">
            <x v="159"/>
          </reference>
        </references>
      </pivotArea>
    </format>
    <format dxfId="7619">
      <pivotArea dataOnly="0" labelOnly="1" fieldPosition="0">
        <references count="2">
          <reference field="0" count="1" selected="0">
            <x v="106"/>
          </reference>
          <reference field="4" count="1">
            <x v="162"/>
          </reference>
        </references>
      </pivotArea>
    </format>
    <format dxfId="7618">
      <pivotArea dataOnly="0" labelOnly="1" fieldPosition="0">
        <references count="2">
          <reference field="0" count="1" selected="0">
            <x v="107"/>
          </reference>
          <reference field="4" count="1">
            <x v="25"/>
          </reference>
        </references>
      </pivotArea>
    </format>
    <format dxfId="7617">
      <pivotArea dataOnly="0" labelOnly="1" fieldPosition="0">
        <references count="2">
          <reference field="0" count="1" selected="0">
            <x v="108"/>
          </reference>
          <reference field="4" count="1">
            <x v="30"/>
          </reference>
        </references>
      </pivotArea>
    </format>
    <format dxfId="7616">
      <pivotArea dataOnly="0" labelOnly="1" fieldPosition="0">
        <references count="2">
          <reference field="0" count="1" selected="0">
            <x v="109"/>
          </reference>
          <reference field="4" count="1">
            <x v="31"/>
          </reference>
        </references>
      </pivotArea>
    </format>
    <format dxfId="7615">
      <pivotArea dataOnly="0" labelOnly="1" fieldPosition="0">
        <references count="2">
          <reference field="0" count="1" selected="0">
            <x v="110"/>
          </reference>
          <reference field="4" count="1">
            <x v="35"/>
          </reference>
        </references>
      </pivotArea>
    </format>
    <format dxfId="7614">
      <pivotArea dataOnly="0" labelOnly="1" fieldPosition="0">
        <references count="2">
          <reference field="0" count="1" selected="0">
            <x v="111"/>
          </reference>
          <reference field="4" count="1">
            <x v="41"/>
          </reference>
        </references>
      </pivotArea>
    </format>
    <format dxfId="7613">
      <pivotArea dataOnly="0" labelOnly="1" fieldPosition="0">
        <references count="2">
          <reference field="0" count="1" selected="0">
            <x v="112"/>
          </reference>
          <reference field="4" count="1">
            <x v="46"/>
          </reference>
        </references>
      </pivotArea>
    </format>
    <format dxfId="7612">
      <pivotArea dataOnly="0" labelOnly="1" fieldPosition="0">
        <references count="2">
          <reference field="0" count="1" selected="0">
            <x v="113"/>
          </reference>
          <reference field="4" count="1">
            <x v="52"/>
          </reference>
        </references>
      </pivotArea>
    </format>
    <format dxfId="7611">
      <pivotArea dataOnly="0" labelOnly="1" fieldPosition="0">
        <references count="2">
          <reference field="0" count="1" selected="0">
            <x v="114"/>
          </reference>
          <reference field="4" count="1">
            <x v="53"/>
          </reference>
        </references>
      </pivotArea>
    </format>
    <format dxfId="7610">
      <pivotArea dataOnly="0" labelOnly="1" fieldPosition="0">
        <references count="2">
          <reference field="0" count="1" selected="0">
            <x v="115"/>
          </reference>
          <reference field="4" count="1">
            <x v="60"/>
          </reference>
        </references>
      </pivotArea>
    </format>
    <format dxfId="7609">
      <pivotArea dataOnly="0" labelOnly="1" fieldPosition="0">
        <references count="2">
          <reference field="0" count="1" selected="0">
            <x v="116"/>
          </reference>
          <reference field="4" count="1">
            <x v="105"/>
          </reference>
        </references>
      </pivotArea>
    </format>
    <format dxfId="7608">
      <pivotArea dataOnly="0" labelOnly="1" fieldPosition="0">
        <references count="2">
          <reference field="0" count="1" selected="0">
            <x v="117"/>
          </reference>
          <reference field="4" count="1">
            <x v="32"/>
          </reference>
        </references>
      </pivotArea>
    </format>
    <format dxfId="7607">
      <pivotArea dataOnly="0" labelOnly="1" fieldPosition="0">
        <references count="2">
          <reference field="0" count="1" selected="0">
            <x v="118"/>
          </reference>
          <reference field="4" count="1">
            <x v="43"/>
          </reference>
        </references>
      </pivotArea>
    </format>
    <format dxfId="7606">
      <pivotArea dataOnly="0" labelOnly="1" fieldPosition="0">
        <references count="2">
          <reference field="0" count="1" selected="0">
            <x v="119"/>
          </reference>
          <reference field="4" count="1">
            <x v="80"/>
          </reference>
        </references>
      </pivotArea>
    </format>
    <format dxfId="7605">
      <pivotArea dataOnly="0" labelOnly="1" fieldPosition="0">
        <references count="2">
          <reference field="0" count="1" selected="0">
            <x v="120"/>
          </reference>
          <reference field="4" count="1">
            <x v="81"/>
          </reference>
        </references>
      </pivotArea>
    </format>
    <format dxfId="7604">
      <pivotArea dataOnly="0" labelOnly="1" fieldPosition="0">
        <references count="2">
          <reference field="0" count="1" selected="0">
            <x v="121"/>
          </reference>
          <reference field="4" count="1">
            <x v="106"/>
          </reference>
        </references>
      </pivotArea>
    </format>
    <format dxfId="7603">
      <pivotArea dataOnly="0" labelOnly="1" fieldPosition="0">
        <references count="2">
          <reference field="0" count="1" selected="0">
            <x v="122"/>
          </reference>
          <reference field="4" count="1">
            <x v="113"/>
          </reference>
        </references>
      </pivotArea>
    </format>
    <format dxfId="7602">
      <pivotArea dataOnly="0" labelOnly="1" fieldPosition="0">
        <references count="2">
          <reference field="0" count="1" selected="0">
            <x v="123"/>
          </reference>
          <reference field="4" count="1">
            <x v="163"/>
          </reference>
        </references>
      </pivotArea>
    </format>
    <format dxfId="7601">
      <pivotArea dataOnly="0" labelOnly="1" fieldPosition="0">
        <references count="2">
          <reference field="0" count="1" selected="0">
            <x v="125"/>
          </reference>
          <reference field="4" count="1">
            <x v="165"/>
          </reference>
        </references>
      </pivotArea>
    </format>
    <format dxfId="7600">
      <pivotArea dataOnly="0" labelOnly="1" fieldPosition="0">
        <references count="2">
          <reference field="0" count="1" selected="0">
            <x v="126"/>
          </reference>
          <reference field="4" count="1">
            <x v="166"/>
          </reference>
        </references>
      </pivotArea>
    </format>
    <format dxfId="7599">
      <pivotArea dataOnly="0" labelOnly="1" fieldPosition="0">
        <references count="2">
          <reference field="0" count="1" selected="0">
            <x v="129"/>
          </reference>
          <reference field="4" count="1">
            <x v="167"/>
          </reference>
        </references>
      </pivotArea>
    </format>
    <format dxfId="7598">
      <pivotArea dataOnly="0" labelOnly="1" fieldPosition="0">
        <references count="2">
          <reference field="0" count="1" selected="0">
            <x v="130"/>
          </reference>
          <reference field="4" count="1">
            <x v="168"/>
          </reference>
        </references>
      </pivotArea>
    </format>
    <format dxfId="7597">
      <pivotArea dataOnly="0" labelOnly="1" fieldPosition="0">
        <references count="2">
          <reference field="0" count="1" selected="0">
            <x v="132"/>
          </reference>
          <reference field="4" count="1">
            <x v="169"/>
          </reference>
        </references>
      </pivotArea>
    </format>
    <format dxfId="7596">
      <pivotArea dataOnly="0" labelOnly="1" fieldPosition="0">
        <references count="2">
          <reference field="0" count="1" selected="0">
            <x v="133"/>
          </reference>
          <reference field="4" count="1">
            <x v="171"/>
          </reference>
        </references>
      </pivotArea>
    </format>
    <format dxfId="7595">
      <pivotArea dataOnly="0" labelOnly="1" fieldPosition="0">
        <references count="2">
          <reference field="0" count="1" selected="0">
            <x v="135"/>
          </reference>
          <reference field="4" count="1">
            <x v="172"/>
          </reference>
        </references>
      </pivotArea>
    </format>
    <format dxfId="7594">
      <pivotArea dataOnly="0" labelOnly="1" fieldPosition="0">
        <references count="2">
          <reference field="0" count="1" selected="0">
            <x v="138"/>
          </reference>
          <reference field="4" count="1">
            <x v="173"/>
          </reference>
        </references>
      </pivotArea>
    </format>
    <format dxfId="7593">
      <pivotArea dataOnly="0" labelOnly="1" fieldPosition="0">
        <references count="2">
          <reference field="0" count="1" selected="0">
            <x v="139"/>
          </reference>
          <reference field="4" count="1">
            <x v="176"/>
          </reference>
        </references>
      </pivotArea>
    </format>
    <format dxfId="7592">
      <pivotArea dataOnly="0" labelOnly="1" fieldPosition="0">
        <references count="2">
          <reference field="0" count="1" selected="0">
            <x v="140"/>
          </reference>
          <reference field="4" count="1">
            <x v="177"/>
          </reference>
        </references>
      </pivotArea>
    </format>
    <format dxfId="7591">
      <pivotArea dataOnly="0" labelOnly="1" fieldPosition="0">
        <references count="2">
          <reference field="0" count="1" selected="0">
            <x v="141"/>
          </reference>
          <reference field="4" count="1">
            <x v="178"/>
          </reference>
        </references>
      </pivotArea>
    </format>
    <format dxfId="7590">
      <pivotArea dataOnly="0" labelOnly="1" fieldPosition="0">
        <references count="2">
          <reference field="0" count="1" selected="0">
            <x v="143"/>
          </reference>
          <reference field="4" count="1">
            <x v="180"/>
          </reference>
        </references>
      </pivotArea>
    </format>
    <format dxfId="7589">
      <pivotArea dataOnly="0" labelOnly="1" fieldPosition="0">
        <references count="2">
          <reference field="0" count="1" selected="0">
            <x v="144"/>
          </reference>
          <reference field="4" count="1">
            <x v="181"/>
          </reference>
        </references>
      </pivotArea>
    </format>
    <format dxfId="7588">
      <pivotArea dataOnly="0" labelOnly="1" fieldPosition="0">
        <references count="2">
          <reference field="0" count="1" selected="0">
            <x v="147"/>
          </reference>
          <reference field="4" count="1">
            <x v="182"/>
          </reference>
        </references>
      </pivotArea>
    </format>
    <format dxfId="7587">
      <pivotArea dataOnly="0" labelOnly="1" fieldPosition="0">
        <references count="2">
          <reference field="0" count="1" selected="0">
            <x v="148"/>
          </reference>
          <reference field="4" count="1">
            <x v="183"/>
          </reference>
        </references>
      </pivotArea>
    </format>
    <format dxfId="7586">
      <pivotArea dataOnly="0" labelOnly="1" fieldPosition="0">
        <references count="2">
          <reference field="0" count="1" selected="0">
            <x v="149"/>
          </reference>
          <reference field="4" count="1">
            <x v="185"/>
          </reference>
        </references>
      </pivotArea>
    </format>
    <format dxfId="7585">
      <pivotArea dataOnly="0" labelOnly="1" fieldPosition="0">
        <references count="2">
          <reference field="0" count="1" selected="0">
            <x v="150"/>
          </reference>
          <reference field="4" count="1">
            <x v="195"/>
          </reference>
        </references>
      </pivotArea>
    </format>
    <format dxfId="7584">
      <pivotArea dataOnly="0" labelOnly="1" fieldPosition="0">
        <references count="2">
          <reference field="0" count="1" selected="0">
            <x v="154"/>
          </reference>
          <reference field="4" count="1">
            <x v="196"/>
          </reference>
        </references>
      </pivotArea>
    </format>
    <format dxfId="7583">
      <pivotArea dataOnly="0" labelOnly="1" fieldPosition="0">
        <references count="2">
          <reference field="0" count="1" selected="0">
            <x v="157"/>
          </reference>
          <reference field="4" count="1">
            <x v="199"/>
          </reference>
        </references>
      </pivotArea>
    </format>
    <format dxfId="7582">
      <pivotArea dataOnly="0" labelOnly="1" fieldPosition="0">
        <references count="2">
          <reference field="0" count="1" selected="0">
            <x v="158"/>
          </reference>
          <reference field="4" count="1">
            <x v="201"/>
          </reference>
        </references>
      </pivotArea>
    </format>
    <format dxfId="7581">
      <pivotArea dataOnly="0" labelOnly="1" fieldPosition="0">
        <references count="2">
          <reference field="0" count="1" selected="0">
            <x v="159"/>
          </reference>
          <reference field="4" count="1">
            <x v="225"/>
          </reference>
        </references>
      </pivotArea>
    </format>
    <format dxfId="7580">
      <pivotArea dataOnly="0" labelOnly="1" fieldPosition="0">
        <references count="2">
          <reference field="0" count="1" selected="0">
            <x v="160"/>
          </reference>
          <reference field="4" count="1">
            <x v="237"/>
          </reference>
        </references>
      </pivotArea>
    </format>
    <format dxfId="7579">
      <pivotArea dataOnly="0" labelOnly="1" fieldPosition="0">
        <references count="2">
          <reference field="0" count="1" selected="0">
            <x v="161"/>
          </reference>
          <reference field="4" count="1">
            <x v="239"/>
          </reference>
        </references>
      </pivotArea>
    </format>
    <format dxfId="7578">
      <pivotArea dataOnly="0" labelOnly="1" fieldPosition="0">
        <references count="2">
          <reference field="0" count="1" selected="0">
            <x v="162"/>
          </reference>
          <reference field="4" count="1">
            <x v="169"/>
          </reference>
        </references>
      </pivotArea>
    </format>
    <format dxfId="7577">
      <pivotArea dataOnly="0" labelOnly="1" fieldPosition="0">
        <references count="2">
          <reference field="0" count="1" selected="0">
            <x v="163"/>
          </reference>
          <reference field="4" count="1">
            <x v="9"/>
          </reference>
        </references>
      </pivotArea>
    </format>
    <format dxfId="7576">
      <pivotArea dataOnly="0" labelOnly="1" fieldPosition="0">
        <references count="2">
          <reference field="0" count="1" selected="0">
            <x v="164"/>
          </reference>
          <reference field="4" count="1">
            <x v="15"/>
          </reference>
        </references>
      </pivotArea>
    </format>
    <format dxfId="7575">
      <pivotArea dataOnly="0" labelOnly="1" fieldPosition="0">
        <references count="2">
          <reference field="0" count="1" selected="0">
            <x v="165"/>
          </reference>
          <reference field="4" count="1">
            <x v="24"/>
          </reference>
        </references>
      </pivotArea>
    </format>
    <format dxfId="7574">
      <pivotArea dataOnly="0" labelOnly="1" fieldPosition="0">
        <references count="2">
          <reference field="0" count="1" selected="0">
            <x v="166"/>
          </reference>
          <reference field="4" count="1">
            <x v="26"/>
          </reference>
        </references>
      </pivotArea>
    </format>
    <format dxfId="7573">
      <pivotArea dataOnly="0" labelOnly="1" fieldPosition="0">
        <references count="2">
          <reference field="0" count="1" selected="0">
            <x v="167"/>
          </reference>
          <reference field="4" count="1">
            <x v="37"/>
          </reference>
        </references>
      </pivotArea>
    </format>
    <format dxfId="7572">
      <pivotArea dataOnly="0" labelOnly="1" fieldPosition="0">
        <references count="2">
          <reference field="0" count="1" selected="0">
            <x v="168"/>
          </reference>
          <reference field="4" count="1">
            <x v="38"/>
          </reference>
        </references>
      </pivotArea>
    </format>
    <format dxfId="7571">
      <pivotArea dataOnly="0" labelOnly="1" fieldPosition="0">
        <references count="2">
          <reference field="0" count="1" selected="0">
            <x v="169"/>
          </reference>
          <reference field="4" count="1">
            <x v="77"/>
          </reference>
        </references>
      </pivotArea>
    </format>
    <format dxfId="7570">
      <pivotArea dataOnly="0" labelOnly="1" fieldPosition="0">
        <references count="2">
          <reference field="0" count="1" selected="0">
            <x v="170"/>
          </reference>
          <reference field="4" count="1">
            <x v="96"/>
          </reference>
        </references>
      </pivotArea>
    </format>
    <format dxfId="7569">
      <pivotArea dataOnly="0" labelOnly="1" fieldPosition="0">
        <references count="2">
          <reference field="0" count="1" selected="0">
            <x v="172"/>
          </reference>
          <reference field="4" count="1">
            <x v="99"/>
          </reference>
        </references>
      </pivotArea>
    </format>
    <format dxfId="7568">
      <pivotArea dataOnly="0" labelOnly="1" fieldPosition="0">
        <references count="2">
          <reference field="0" count="1" selected="0">
            <x v="173"/>
          </reference>
          <reference field="4" count="1">
            <x v="101"/>
          </reference>
        </references>
      </pivotArea>
    </format>
    <format dxfId="7567">
      <pivotArea dataOnly="0" labelOnly="1" fieldPosition="0">
        <references count="2">
          <reference field="0" count="1" selected="0">
            <x v="175"/>
          </reference>
          <reference field="4" count="1">
            <x v="104"/>
          </reference>
        </references>
      </pivotArea>
    </format>
    <format dxfId="7566">
      <pivotArea dataOnly="0" labelOnly="1" fieldPosition="0">
        <references count="2">
          <reference field="0" count="1" selected="0">
            <x v="176"/>
          </reference>
          <reference field="4" count="1">
            <x v="106"/>
          </reference>
        </references>
      </pivotArea>
    </format>
    <format dxfId="7565">
      <pivotArea dataOnly="0" labelOnly="1" fieldPosition="0">
        <references count="2">
          <reference field="0" count="1" selected="0">
            <x v="177"/>
          </reference>
          <reference field="4" count="1">
            <x v="107"/>
          </reference>
        </references>
      </pivotArea>
    </format>
    <format dxfId="7564">
      <pivotArea dataOnly="0" labelOnly="1" fieldPosition="0">
        <references count="2">
          <reference field="0" count="1" selected="0">
            <x v="178"/>
          </reference>
          <reference field="4" count="1">
            <x v="112"/>
          </reference>
        </references>
      </pivotArea>
    </format>
    <format dxfId="7563">
      <pivotArea dataOnly="0" labelOnly="1" fieldPosition="0">
        <references count="2">
          <reference field="0" count="1" selected="0">
            <x v="179"/>
          </reference>
          <reference field="4" count="1">
            <x v="114"/>
          </reference>
        </references>
      </pivotArea>
    </format>
    <format dxfId="7562">
      <pivotArea dataOnly="0" labelOnly="1" fieldPosition="0">
        <references count="2">
          <reference field="0" count="1" selected="0">
            <x v="180"/>
          </reference>
          <reference field="4" count="1">
            <x v="124"/>
          </reference>
        </references>
      </pivotArea>
    </format>
    <format dxfId="7561">
      <pivotArea dataOnly="0" labelOnly="1" fieldPosition="0">
        <references count="2">
          <reference field="0" count="1" selected="0">
            <x v="182"/>
          </reference>
          <reference field="4" count="1">
            <x v="125"/>
          </reference>
        </references>
      </pivotArea>
    </format>
    <format dxfId="7560">
      <pivotArea dataOnly="0" labelOnly="1" fieldPosition="0">
        <references count="2">
          <reference field="0" count="1" selected="0">
            <x v="183"/>
          </reference>
          <reference field="4" count="1">
            <x v="126"/>
          </reference>
        </references>
      </pivotArea>
    </format>
    <format dxfId="7559">
      <pivotArea dataOnly="0" labelOnly="1" fieldPosition="0">
        <references count="2">
          <reference field="0" count="1" selected="0">
            <x v="185"/>
          </reference>
          <reference field="4" count="1">
            <x v="127"/>
          </reference>
        </references>
      </pivotArea>
    </format>
    <format dxfId="7558">
      <pivotArea dataOnly="0" labelOnly="1" fieldPosition="0">
        <references count="2">
          <reference field="0" count="1" selected="0">
            <x v="186"/>
          </reference>
          <reference field="4" count="1">
            <x v="136"/>
          </reference>
        </references>
      </pivotArea>
    </format>
    <format dxfId="7557">
      <pivotArea dataOnly="0" labelOnly="1" fieldPosition="0">
        <references count="2">
          <reference field="0" count="1" selected="0">
            <x v="187"/>
          </reference>
          <reference field="4" count="1">
            <x v="137"/>
          </reference>
        </references>
      </pivotArea>
    </format>
    <format dxfId="7556">
      <pivotArea dataOnly="0" labelOnly="1" fieldPosition="0">
        <references count="2">
          <reference field="0" count="1" selected="0">
            <x v="189"/>
          </reference>
          <reference field="4" count="1">
            <x v="138"/>
          </reference>
        </references>
      </pivotArea>
    </format>
    <format dxfId="7555">
      <pivotArea dataOnly="0" labelOnly="1" fieldPosition="0">
        <references count="2">
          <reference field="0" count="1" selected="0">
            <x v="190"/>
          </reference>
          <reference field="4" count="1">
            <x v="139"/>
          </reference>
        </references>
      </pivotArea>
    </format>
    <format dxfId="7554">
      <pivotArea dataOnly="0" labelOnly="1" fieldPosition="0">
        <references count="2">
          <reference field="0" count="1" selected="0">
            <x v="192"/>
          </reference>
          <reference field="4" count="1">
            <x v="140"/>
          </reference>
        </references>
      </pivotArea>
    </format>
    <format dxfId="7553">
      <pivotArea dataOnly="0" labelOnly="1" fieldPosition="0">
        <references count="2">
          <reference field="0" count="1" selected="0">
            <x v="193"/>
          </reference>
          <reference field="4" count="1">
            <x v="142"/>
          </reference>
        </references>
      </pivotArea>
    </format>
    <format dxfId="7552">
      <pivotArea dataOnly="0" labelOnly="1" fieldPosition="0">
        <references count="2">
          <reference field="0" count="1" selected="0">
            <x v="195"/>
          </reference>
          <reference field="4" count="1">
            <x v="143"/>
          </reference>
        </references>
      </pivotArea>
    </format>
    <format dxfId="7551">
      <pivotArea dataOnly="0" labelOnly="1" fieldPosition="0">
        <references count="2">
          <reference field="0" count="1" selected="0">
            <x v="197"/>
          </reference>
          <reference field="4" count="1">
            <x v="144"/>
          </reference>
        </references>
      </pivotArea>
    </format>
    <format dxfId="7550">
      <pivotArea dataOnly="0" labelOnly="1" fieldPosition="0">
        <references count="2">
          <reference field="0" count="1" selected="0">
            <x v="198"/>
          </reference>
          <reference field="4" count="1">
            <x v="145"/>
          </reference>
        </references>
      </pivotArea>
    </format>
    <format dxfId="7549">
      <pivotArea dataOnly="0" labelOnly="1" fieldPosition="0">
        <references count="2">
          <reference field="0" count="1" selected="0">
            <x v="200"/>
          </reference>
          <reference field="4" count="1">
            <x v="147"/>
          </reference>
        </references>
      </pivotArea>
    </format>
    <format dxfId="7548">
      <pivotArea dataOnly="0" labelOnly="1" fieldPosition="0">
        <references count="2">
          <reference field="0" count="1" selected="0">
            <x v="203"/>
          </reference>
          <reference field="4" count="1">
            <x v="148"/>
          </reference>
        </references>
      </pivotArea>
    </format>
    <format dxfId="7547">
      <pivotArea dataOnly="0" labelOnly="1" fieldPosition="0">
        <references count="2">
          <reference field="0" count="1" selected="0">
            <x v="205"/>
          </reference>
          <reference field="4" count="1">
            <x v="151"/>
          </reference>
        </references>
      </pivotArea>
    </format>
    <format dxfId="7546">
      <pivotArea dataOnly="0" labelOnly="1" fieldPosition="0">
        <references count="2">
          <reference field="0" count="1" selected="0">
            <x v="206"/>
          </reference>
          <reference field="4" count="1">
            <x v="153"/>
          </reference>
        </references>
      </pivotArea>
    </format>
    <format dxfId="7545">
      <pivotArea dataOnly="0" labelOnly="1" fieldPosition="0">
        <references count="2">
          <reference field="0" count="1" selected="0">
            <x v="207"/>
          </reference>
          <reference field="4" count="1">
            <x v="154"/>
          </reference>
        </references>
      </pivotArea>
    </format>
    <format dxfId="7544">
      <pivotArea dataOnly="0" labelOnly="1" fieldPosition="0">
        <references count="2">
          <reference field="0" count="1" selected="0">
            <x v="209"/>
          </reference>
          <reference field="4" count="1">
            <x v="155"/>
          </reference>
        </references>
      </pivotArea>
    </format>
    <format dxfId="7543">
      <pivotArea dataOnly="0" labelOnly="1" fieldPosition="0">
        <references count="2">
          <reference field="0" count="1" selected="0">
            <x v="212"/>
          </reference>
          <reference field="4" count="1">
            <x v="156"/>
          </reference>
        </references>
      </pivotArea>
    </format>
    <format dxfId="7542">
      <pivotArea dataOnly="0" labelOnly="1" fieldPosition="0">
        <references count="2">
          <reference field="0" count="1" selected="0">
            <x v="214"/>
          </reference>
          <reference field="4" count="1">
            <x v="157"/>
          </reference>
        </references>
      </pivotArea>
    </format>
    <format dxfId="7541">
      <pivotArea dataOnly="0" labelOnly="1" fieldPosition="0">
        <references count="2">
          <reference field="0" count="1" selected="0">
            <x v="215"/>
          </reference>
          <reference field="4" count="1">
            <x v="158"/>
          </reference>
        </references>
      </pivotArea>
    </format>
    <format dxfId="7540">
      <pivotArea dataOnly="0" labelOnly="1" fieldPosition="0">
        <references count="2">
          <reference field="0" count="1" selected="0">
            <x v="216"/>
          </reference>
          <reference field="4" count="1">
            <x v="159"/>
          </reference>
        </references>
      </pivotArea>
    </format>
    <format dxfId="7539">
      <pivotArea dataOnly="0" labelOnly="1" fieldPosition="0">
        <references count="2">
          <reference field="0" count="1" selected="0">
            <x v="218"/>
          </reference>
          <reference field="4" count="1">
            <x v="161"/>
          </reference>
        </references>
      </pivotArea>
    </format>
    <format dxfId="7538">
      <pivotArea dataOnly="0" labelOnly="1" fieldPosition="0">
        <references count="2">
          <reference field="0" count="1" selected="0">
            <x v="219"/>
          </reference>
          <reference field="4" count="1">
            <x v="162"/>
          </reference>
        </references>
      </pivotArea>
    </format>
    <format dxfId="7537">
      <pivotArea dataOnly="0" labelOnly="1" fieldPosition="0">
        <references count="2">
          <reference field="0" count="1" selected="0">
            <x v="221"/>
          </reference>
          <reference field="4" count="1">
            <x v="163"/>
          </reference>
        </references>
      </pivotArea>
    </format>
    <format dxfId="7536">
      <pivotArea dataOnly="0" labelOnly="1" fieldPosition="0">
        <references count="2">
          <reference field="0" count="1" selected="0">
            <x v="223"/>
          </reference>
          <reference field="4" count="1">
            <x v="165"/>
          </reference>
        </references>
      </pivotArea>
    </format>
    <format dxfId="7535">
      <pivotArea dataOnly="0" labelOnly="1" fieldPosition="0">
        <references count="2">
          <reference field="0" count="1" selected="0">
            <x v="225"/>
          </reference>
          <reference field="4" count="1">
            <x v="169"/>
          </reference>
        </references>
      </pivotArea>
    </format>
    <format dxfId="7534">
      <pivotArea dataOnly="0" labelOnly="1" fieldPosition="0">
        <references count="2">
          <reference field="0" count="1" selected="0">
            <x v="226"/>
          </reference>
          <reference field="4" count="1">
            <x v="170"/>
          </reference>
        </references>
      </pivotArea>
    </format>
    <format dxfId="7533">
      <pivotArea dataOnly="0" labelOnly="1" fieldPosition="0">
        <references count="2">
          <reference field="0" count="1" selected="0">
            <x v="227"/>
          </reference>
          <reference field="4" count="1">
            <x v="172"/>
          </reference>
        </references>
      </pivotArea>
    </format>
    <format dxfId="7532">
      <pivotArea dataOnly="0" labelOnly="1" fieldPosition="0">
        <references count="2">
          <reference field="0" count="1" selected="0">
            <x v="228"/>
          </reference>
          <reference field="4" count="1">
            <x v="173"/>
          </reference>
        </references>
      </pivotArea>
    </format>
    <format dxfId="7531">
      <pivotArea dataOnly="0" labelOnly="1" fieldPosition="0">
        <references count="2">
          <reference field="0" count="1" selected="0">
            <x v="231"/>
          </reference>
          <reference field="4" count="1">
            <x v="174"/>
          </reference>
        </references>
      </pivotArea>
    </format>
    <format dxfId="7530">
      <pivotArea dataOnly="0" labelOnly="1" fieldPosition="0">
        <references count="2">
          <reference field="0" count="1" selected="0">
            <x v="234"/>
          </reference>
          <reference field="4" count="1">
            <x v="175"/>
          </reference>
        </references>
      </pivotArea>
    </format>
    <format dxfId="7529">
      <pivotArea dataOnly="0" labelOnly="1" fieldPosition="0">
        <references count="2">
          <reference field="0" count="1" selected="0">
            <x v="238"/>
          </reference>
          <reference field="4" count="1">
            <x v="179"/>
          </reference>
        </references>
      </pivotArea>
    </format>
    <format dxfId="7528">
      <pivotArea dataOnly="0" labelOnly="1" fieldPosition="0">
        <references count="2">
          <reference field="0" count="1" selected="0">
            <x v="239"/>
          </reference>
          <reference field="4" count="1">
            <x v="181"/>
          </reference>
        </references>
      </pivotArea>
    </format>
    <format dxfId="7527">
      <pivotArea dataOnly="0" labelOnly="1" fieldPosition="0">
        <references count="2">
          <reference field="0" count="1" selected="0">
            <x v="241"/>
          </reference>
          <reference field="4" count="1">
            <x v="185"/>
          </reference>
        </references>
      </pivotArea>
    </format>
    <format dxfId="7526">
      <pivotArea dataOnly="0" labelOnly="1" fieldPosition="0">
        <references count="2">
          <reference field="0" count="1" selected="0">
            <x v="242"/>
          </reference>
          <reference field="4" count="1">
            <x v="186"/>
          </reference>
        </references>
      </pivotArea>
    </format>
    <format dxfId="7525">
      <pivotArea dataOnly="0" labelOnly="1" fieldPosition="0">
        <references count="2">
          <reference field="0" count="1" selected="0">
            <x v="243"/>
          </reference>
          <reference field="4" count="1">
            <x v="188"/>
          </reference>
        </references>
      </pivotArea>
    </format>
    <format dxfId="7524">
      <pivotArea dataOnly="0" labelOnly="1" fieldPosition="0">
        <references count="2">
          <reference field="0" count="1" selected="0">
            <x v="244"/>
          </reference>
          <reference field="4" count="1">
            <x v="190"/>
          </reference>
        </references>
      </pivotArea>
    </format>
    <format dxfId="7523">
      <pivotArea dataOnly="0" labelOnly="1" fieldPosition="0">
        <references count="2">
          <reference field="0" count="1" selected="0">
            <x v="245"/>
          </reference>
          <reference field="4" count="1">
            <x v="192"/>
          </reference>
        </references>
      </pivotArea>
    </format>
    <format dxfId="7522">
      <pivotArea dataOnly="0" labelOnly="1" fieldPosition="0">
        <references count="2">
          <reference field="0" count="1" selected="0">
            <x v="246"/>
          </reference>
          <reference field="4" count="1">
            <x v="194"/>
          </reference>
        </references>
      </pivotArea>
    </format>
    <format dxfId="7521">
      <pivotArea dataOnly="0" labelOnly="1" fieldPosition="0">
        <references count="2">
          <reference field="0" count="1" selected="0">
            <x v="248"/>
          </reference>
          <reference field="4" count="1">
            <x v="195"/>
          </reference>
        </references>
      </pivotArea>
    </format>
    <format dxfId="7520">
      <pivotArea dataOnly="0" labelOnly="1" fieldPosition="0">
        <references count="2">
          <reference field="0" count="1" selected="0">
            <x v="249"/>
          </reference>
          <reference field="4" count="1">
            <x v="199"/>
          </reference>
        </references>
      </pivotArea>
    </format>
    <format dxfId="7519">
      <pivotArea dataOnly="0" labelOnly="1" fieldPosition="0">
        <references count="2">
          <reference field="0" count="1" selected="0">
            <x v="250"/>
          </reference>
          <reference field="4" count="1">
            <x v="213"/>
          </reference>
        </references>
      </pivotArea>
    </format>
    <format dxfId="7518">
      <pivotArea dataOnly="0" labelOnly="1" fieldPosition="0">
        <references count="2">
          <reference field="0" count="1" selected="0">
            <x v="251"/>
          </reference>
          <reference field="4" count="1">
            <x v="216"/>
          </reference>
        </references>
      </pivotArea>
    </format>
    <format dxfId="7517">
      <pivotArea dataOnly="0" labelOnly="1" fieldPosition="0">
        <references count="2">
          <reference field="0" count="1" selected="0">
            <x v="252"/>
          </reference>
          <reference field="4" count="1">
            <x v="217"/>
          </reference>
        </references>
      </pivotArea>
    </format>
    <format dxfId="7516">
      <pivotArea dataOnly="0" labelOnly="1" fieldPosition="0">
        <references count="2">
          <reference field="0" count="1" selected="0">
            <x v="253"/>
          </reference>
          <reference field="4" count="1">
            <x v="221"/>
          </reference>
        </references>
      </pivotArea>
    </format>
    <format dxfId="7515">
      <pivotArea dataOnly="0" labelOnly="1" fieldPosition="0">
        <references count="2">
          <reference field="0" count="1" selected="0">
            <x v="254"/>
          </reference>
          <reference field="4" count="1">
            <x v="176"/>
          </reference>
        </references>
      </pivotArea>
    </format>
    <format dxfId="7514">
      <pivotArea dataOnly="0" labelOnly="1" fieldPosition="0">
        <references count="2">
          <reference field="0" count="1" selected="0">
            <x v="255"/>
          </reference>
          <reference field="4" count="1">
            <x v="6"/>
          </reference>
        </references>
      </pivotArea>
    </format>
    <format dxfId="7513">
      <pivotArea dataOnly="0" labelOnly="1" fieldPosition="0">
        <references count="2">
          <reference field="0" count="1" selected="0">
            <x v="256"/>
          </reference>
          <reference field="4" count="1">
            <x v="18"/>
          </reference>
        </references>
      </pivotArea>
    </format>
    <format dxfId="7512">
      <pivotArea dataOnly="0" labelOnly="1" fieldPosition="0">
        <references count="2">
          <reference field="0" count="1" selected="0">
            <x v="257"/>
          </reference>
          <reference field="4" count="1">
            <x v="47"/>
          </reference>
        </references>
      </pivotArea>
    </format>
    <format dxfId="7511">
      <pivotArea dataOnly="0" labelOnly="1" fieldPosition="0">
        <references count="2">
          <reference field="0" count="1" selected="0">
            <x v="258"/>
          </reference>
          <reference field="4" count="1">
            <x v="48"/>
          </reference>
        </references>
      </pivotArea>
    </format>
    <format dxfId="7510">
      <pivotArea dataOnly="0" labelOnly="1" fieldPosition="0">
        <references count="2">
          <reference field="0" count="1" selected="0">
            <x v="259"/>
          </reference>
          <reference field="4" count="1">
            <x v="55"/>
          </reference>
        </references>
      </pivotArea>
    </format>
    <format dxfId="7509">
      <pivotArea dataOnly="0" labelOnly="1" fieldPosition="0">
        <references count="2">
          <reference field="0" count="1" selected="0">
            <x v="260"/>
          </reference>
          <reference field="4" count="1">
            <x v="124"/>
          </reference>
        </references>
      </pivotArea>
    </format>
    <format dxfId="7508">
      <pivotArea dataOnly="0" labelOnly="1" fieldPosition="0">
        <references count="2">
          <reference field="0" count="1" selected="0">
            <x v="261"/>
          </reference>
          <reference field="4" count="1">
            <x v="132"/>
          </reference>
        </references>
      </pivotArea>
    </format>
    <format dxfId="7507">
      <pivotArea dataOnly="0" labelOnly="1" fieldPosition="0">
        <references count="2">
          <reference field="0" count="1" selected="0">
            <x v="262"/>
          </reference>
          <reference field="4" count="1">
            <x v="133"/>
          </reference>
        </references>
      </pivotArea>
    </format>
    <format dxfId="7506">
      <pivotArea dataOnly="0" labelOnly="1" fieldPosition="0">
        <references count="2">
          <reference field="0" count="1" selected="0">
            <x v="263"/>
          </reference>
          <reference field="4" count="1">
            <x v="120"/>
          </reference>
        </references>
      </pivotArea>
    </format>
    <format dxfId="7505">
      <pivotArea dataOnly="0" labelOnly="1" fieldPosition="0">
        <references count="2">
          <reference field="0" count="1" selected="0">
            <x v="264"/>
          </reference>
          <reference field="4" count="1">
            <x v="84"/>
          </reference>
        </references>
      </pivotArea>
    </format>
    <format dxfId="7504">
      <pivotArea dataOnly="0" labelOnly="1" fieldPosition="0">
        <references count="2">
          <reference field="0" count="1" selected="0">
            <x v="266"/>
          </reference>
          <reference field="4" count="1">
            <x v="90"/>
          </reference>
        </references>
      </pivotArea>
    </format>
    <format dxfId="7503">
      <pivotArea dataOnly="0" labelOnly="1" fieldPosition="0">
        <references count="2">
          <reference field="0" count="1" selected="0">
            <x v="267"/>
          </reference>
          <reference field="4" count="1">
            <x v="91"/>
          </reference>
        </references>
      </pivotArea>
    </format>
    <format dxfId="7502">
      <pivotArea dataOnly="0" labelOnly="1" fieldPosition="0">
        <references count="2">
          <reference field="0" count="1" selected="0">
            <x v="268"/>
          </reference>
          <reference field="4" count="1">
            <x v="92"/>
          </reference>
        </references>
      </pivotArea>
    </format>
    <format dxfId="7501">
      <pivotArea dataOnly="0" labelOnly="1" fieldPosition="0">
        <references count="2">
          <reference field="0" count="1" selected="0">
            <x v="269"/>
          </reference>
          <reference field="4" count="1">
            <x v="93"/>
          </reference>
        </references>
      </pivotArea>
    </format>
    <format dxfId="7500">
      <pivotArea dataOnly="0" labelOnly="1" fieldPosition="0">
        <references count="2">
          <reference field="0" count="1" selected="0">
            <x v="270"/>
          </reference>
          <reference field="4" count="1">
            <x v="135"/>
          </reference>
        </references>
      </pivotArea>
    </format>
    <format dxfId="7499">
      <pivotArea dataOnly="0" labelOnly="1" fieldPosition="0">
        <references count="2">
          <reference field="0" count="1" selected="0">
            <x v="271"/>
          </reference>
          <reference field="4" count="1">
            <x v="23"/>
          </reference>
        </references>
      </pivotArea>
    </format>
    <format dxfId="7498">
      <pivotArea dataOnly="0" labelOnly="1" fieldPosition="0">
        <references count="2">
          <reference field="0" count="1" selected="0">
            <x v="272"/>
          </reference>
          <reference field="4" count="1">
            <x v="44"/>
          </reference>
        </references>
      </pivotArea>
    </format>
    <format dxfId="7497">
      <pivotArea dataOnly="0" labelOnly="1" fieldPosition="0">
        <references count="2">
          <reference field="0" count="1" selected="0">
            <x v="273"/>
          </reference>
          <reference field="4" count="1">
            <x v="56"/>
          </reference>
        </references>
      </pivotArea>
    </format>
    <format dxfId="7496">
      <pivotArea dataOnly="0" labelOnly="1" fieldPosition="0">
        <references count="2">
          <reference field="0" count="1" selected="0">
            <x v="274"/>
          </reference>
          <reference field="4" count="1">
            <x v="57"/>
          </reference>
        </references>
      </pivotArea>
    </format>
    <format dxfId="7495">
      <pivotArea dataOnly="0" labelOnly="1" fieldPosition="0">
        <references count="2">
          <reference field="0" count="1" selected="0">
            <x v="275"/>
          </reference>
          <reference field="4" count="1">
            <x v="58"/>
          </reference>
        </references>
      </pivotArea>
    </format>
    <format dxfId="7494">
      <pivotArea dataOnly="0" labelOnly="1" fieldPosition="0">
        <references count="2">
          <reference field="0" count="1" selected="0">
            <x v="276"/>
          </reference>
          <reference field="4" count="1">
            <x v="59"/>
          </reference>
        </references>
      </pivotArea>
    </format>
    <format dxfId="7493">
      <pivotArea dataOnly="0" labelOnly="1" fieldPosition="0">
        <references count="2">
          <reference field="0" count="1" selected="0">
            <x v="277"/>
          </reference>
          <reference field="4" count="1">
            <x v="62"/>
          </reference>
        </references>
      </pivotArea>
    </format>
    <format dxfId="7492">
      <pivotArea dataOnly="0" labelOnly="1" fieldPosition="0">
        <references count="2">
          <reference field="0" count="1" selected="0">
            <x v="278"/>
          </reference>
          <reference field="4" count="1">
            <x v="63"/>
          </reference>
        </references>
      </pivotArea>
    </format>
    <format dxfId="7491">
      <pivotArea dataOnly="0" labelOnly="1" fieldPosition="0">
        <references count="2">
          <reference field="0" count="1" selected="0">
            <x v="279"/>
          </reference>
          <reference field="4" count="1">
            <x v="64"/>
          </reference>
        </references>
      </pivotArea>
    </format>
    <format dxfId="7490">
      <pivotArea dataOnly="0" labelOnly="1" fieldPosition="0">
        <references count="2">
          <reference field="0" count="1" selected="0">
            <x v="280"/>
          </reference>
          <reference field="4" count="1">
            <x v="70"/>
          </reference>
        </references>
      </pivotArea>
    </format>
    <format dxfId="7489">
      <pivotArea dataOnly="0" labelOnly="1" fieldPosition="0">
        <references count="2">
          <reference field="0" count="1" selected="0">
            <x v="281"/>
          </reference>
          <reference field="4" count="1">
            <x v="71"/>
          </reference>
        </references>
      </pivotArea>
    </format>
    <format dxfId="7488">
      <pivotArea dataOnly="0" labelOnly="1" fieldPosition="0">
        <references count="2">
          <reference field="0" count="1" selected="0">
            <x v="282"/>
          </reference>
          <reference field="4" count="1">
            <x v="72"/>
          </reference>
        </references>
      </pivotArea>
    </format>
    <format dxfId="7487">
      <pivotArea dataOnly="0" labelOnly="1" fieldPosition="0">
        <references count="2">
          <reference field="0" count="1" selected="0">
            <x v="283"/>
          </reference>
          <reference field="4" count="1">
            <x v="73"/>
          </reference>
        </references>
      </pivotArea>
    </format>
    <format dxfId="7486">
      <pivotArea dataOnly="0" labelOnly="1" fieldPosition="0">
        <references count="2">
          <reference field="0" count="1" selected="0">
            <x v="284"/>
          </reference>
          <reference field="4" count="1">
            <x v="74"/>
          </reference>
        </references>
      </pivotArea>
    </format>
    <format dxfId="7485">
      <pivotArea dataOnly="0" labelOnly="1" fieldPosition="0">
        <references count="2">
          <reference field="0" count="1" selected="0">
            <x v="285"/>
          </reference>
          <reference field="4" count="1">
            <x v="75"/>
          </reference>
        </references>
      </pivotArea>
    </format>
    <format dxfId="7484">
      <pivotArea dataOnly="0" labelOnly="1" fieldPosition="0">
        <references count="2">
          <reference field="0" count="1" selected="0">
            <x v="286"/>
          </reference>
          <reference field="4" count="1">
            <x v="78"/>
          </reference>
        </references>
      </pivotArea>
    </format>
    <format dxfId="7483">
      <pivotArea dataOnly="0" labelOnly="1" fieldPosition="0">
        <references count="2">
          <reference field="0" count="1" selected="0">
            <x v="287"/>
          </reference>
          <reference field="4" count="1">
            <x v="84"/>
          </reference>
        </references>
      </pivotArea>
    </format>
    <format dxfId="7482">
      <pivotArea dataOnly="0" labelOnly="1" fieldPosition="0">
        <references count="2">
          <reference field="0" count="1" selected="0">
            <x v="288"/>
          </reference>
          <reference field="4" count="1">
            <x v="86"/>
          </reference>
        </references>
      </pivotArea>
    </format>
    <format dxfId="7481">
      <pivotArea dataOnly="0" labelOnly="1" fieldPosition="0">
        <references count="2">
          <reference field="0" count="1" selected="0">
            <x v="290"/>
          </reference>
          <reference field="4" count="1">
            <x v="87"/>
          </reference>
        </references>
      </pivotArea>
    </format>
    <format dxfId="7480">
      <pivotArea dataOnly="0" labelOnly="1" fieldPosition="0">
        <references count="2">
          <reference field="0" count="1" selected="0">
            <x v="291"/>
          </reference>
          <reference field="4" count="1">
            <x v="88"/>
          </reference>
        </references>
      </pivotArea>
    </format>
    <format dxfId="7479">
      <pivotArea dataOnly="0" labelOnly="1" fieldPosition="0">
        <references count="2">
          <reference field="0" count="1" selected="0">
            <x v="293"/>
          </reference>
          <reference field="4" count="1">
            <x v="89"/>
          </reference>
        </references>
      </pivotArea>
    </format>
    <format dxfId="7478">
      <pivotArea dataOnly="0" labelOnly="1" fieldPosition="0">
        <references count="2">
          <reference field="0" count="1" selected="0">
            <x v="294"/>
          </reference>
          <reference field="4" count="1">
            <x v="94"/>
          </reference>
        </references>
      </pivotArea>
    </format>
    <format dxfId="7477">
      <pivotArea dataOnly="0" labelOnly="1" fieldPosition="0">
        <references count="2">
          <reference field="0" count="1" selected="0">
            <x v="295"/>
          </reference>
          <reference field="4" count="1">
            <x v="95"/>
          </reference>
        </references>
      </pivotArea>
    </format>
    <format dxfId="7476">
      <pivotArea dataOnly="0" labelOnly="1" fieldPosition="0">
        <references count="2">
          <reference field="0" count="1" selected="0">
            <x v="296"/>
          </reference>
          <reference field="4" count="1">
            <x v="101"/>
          </reference>
        </references>
      </pivotArea>
    </format>
    <format dxfId="7475">
      <pivotArea dataOnly="0" labelOnly="1" fieldPosition="0">
        <references count="2">
          <reference field="0" count="1" selected="0">
            <x v="297"/>
          </reference>
          <reference field="4" count="1">
            <x v="102"/>
          </reference>
        </references>
      </pivotArea>
    </format>
    <format dxfId="7474">
      <pivotArea dataOnly="0" labelOnly="1" fieldPosition="0">
        <references count="2">
          <reference field="0" count="1" selected="0">
            <x v="298"/>
          </reference>
          <reference field="4" count="1">
            <x v="105"/>
          </reference>
        </references>
      </pivotArea>
    </format>
    <format dxfId="7473">
      <pivotArea dataOnly="0" labelOnly="1" fieldPosition="0">
        <references count="2">
          <reference field="0" count="1" selected="0">
            <x v="299"/>
          </reference>
          <reference field="4" count="1">
            <x v="109"/>
          </reference>
        </references>
      </pivotArea>
    </format>
    <format dxfId="7472">
      <pivotArea dataOnly="0" labelOnly="1" fieldPosition="0">
        <references count="2">
          <reference field="0" count="1" selected="0">
            <x v="300"/>
          </reference>
          <reference field="4" count="1">
            <x v="111"/>
          </reference>
        </references>
      </pivotArea>
    </format>
    <format dxfId="7471">
      <pivotArea dataOnly="0" labelOnly="1" fieldPosition="0">
        <references count="2">
          <reference field="0" count="1" selected="0">
            <x v="301"/>
          </reference>
          <reference field="4" count="1">
            <x v="114"/>
          </reference>
        </references>
      </pivotArea>
    </format>
    <format dxfId="7470">
      <pivotArea dataOnly="0" labelOnly="1" fieldPosition="0">
        <references count="2">
          <reference field="0" count="1" selected="0">
            <x v="302"/>
          </reference>
          <reference field="4" count="1">
            <x v="115"/>
          </reference>
        </references>
      </pivotArea>
    </format>
    <format dxfId="7469">
      <pivotArea dataOnly="0" labelOnly="1" fieldPosition="0">
        <references count="2">
          <reference field="0" count="1" selected="0">
            <x v="303"/>
          </reference>
          <reference field="4" count="1">
            <x v="116"/>
          </reference>
        </references>
      </pivotArea>
    </format>
    <format dxfId="7468">
      <pivotArea dataOnly="0" labelOnly="1" fieldPosition="0">
        <references count="2">
          <reference field="0" count="1" selected="0">
            <x v="304"/>
          </reference>
          <reference field="4" count="1">
            <x v="117"/>
          </reference>
        </references>
      </pivotArea>
    </format>
    <format dxfId="7467">
      <pivotArea dataOnly="0" labelOnly="1" fieldPosition="0">
        <references count="2">
          <reference field="0" count="1" selected="0">
            <x v="305"/>
          </reference>
          <reference field="4" count="1">
            <x v="118"/>
          </reference>
        </references>
      </pivotArea>
    </format>
    <format dxfId="7466">
      <pivotArea dataOnly="0" labelOnly="1" fieldPosition="0">
        <references count="2">
          <reference field="0" count="1" selected="0">
            <x v="307"/>
          </reference>
          <reference field="4" count="1">
            <x v="122"/>
          </reference>
        </references>
      </pivotArea>
    </format>
    <format dxfId="7465">
      <pivotArea dataOnly="0" labelOnly="1" fieldPosition="0">
        <references count="2">
          <reference field="0" count="1" selected="0">
            <x v="308"/>
          </reference>
          <reference field="4" count="1">
            <x v="127"/>
          </reference>
        </references>
      </pivotArea>
    </format>
    <format dxfId="7464">
      <pivotArea dataOnly="0" labelOnly="1" fieldPosition="0">
        <references count="2">
          <reference field="0" count="1" selected="0">
            <x v="310"/>
          </reference>
          <reference field="4" count="1">
            <x v="128"/>
          </reference>
        </references>
      </pivotArea>
    </format>
    <format dxfId="7463">
      <pivotArea dataOnly="0" labelOnly="1" fieldPosition="0">
        <references count="2">
          <reference field="0" count="1" selected="0">
            <x v="311"/>
          </reference>
          <reference field="4" count="1">
            <x v="129"/>
          </reference>
        </references>
      </pivotArea>
    </format>
    <format dxfId="7462">
      <pivotArea dataOnly="0" labelOnly="1" fieldPosition="0">
        <references count="2">
          <reference field="0" count="1" selected="0">
            <x v="313"/>
          </reference>
          <reference field="4" count="1">
            <x v="131"/>
          </reference>
        </references>
      </pivotArea>
    </format>
    <format dxfId="7461">
      <pivotArea dataOnly="0" labelOnly="1" fieldPosition="0">
        <references count="2">
          <reference field="0" count="1" selected="0">
            <x v="314"/>
          </reference>
          <reference field="4" count="1">
            <x v="132"/>
          </reference>
        </references>
      </pivotArea>
    </format>
    <format dxfId="7460">
      <pivotArea dataOnly="0" labelOnly="1" fieldPosition="0">
        <references count="2">
          <reference field="0" count="1" selected="0">
            <x v="315"/>
          </reference>
          <reference field="4" count="1">
            <x v="133"/>
          </reference>
        </references>
      </pivotArea>
    </format>
    <format dxfId="7459">
      <pivotArea dataOnly="0" labelOnly="1" fieldPosition="0">
        <references count="2">
          <reference field="0" count="1" selected="0">
            <x v="317"/>
          </reference>
          <reference field="4" count="1">
            <x v="134"/>
          </reference>
        </references>
      </pivotArea>
    </format>
    <format dxfId="7458">
      <pivotArea dataOnly="0" labelOnly="1" fieldPosition="0">
        <references count="2">
          <reference field="0" count="1" selected="0">
            <x v="319"/>
          </reference>
          <reference field="4" count="1">
            <x v="136"/>
          </reference>
        </references>
      </pivotArea>
    </format>
    <format dxfId="7457">
      <pivotArea dataOnly="0" labelOnly="1" fieldPosition="0">
        <references count="2">
          <reference field="0" count="1" selected="0">
            <x v="320"/>
          </reference>
          <reference field="4" count="1">
            <x v="137"/>
          </reference>
        </references>
      </pivotArea>
    </format>
    <format dxfId="7456">
      <pivotArea dataOnly="0" labelOnly="1" fieldPosition="0">
        <references count="2">
          <reference field="0" count="1" selected="0">
            <x v="321"/>
          </reference>
          <reference field="4" count="1">
            <x v="138"/>
          </reference>
        </references>
      </pivotArea>
    </format>
    <format dxfId="7455">
      <pivotArea dataOnly="0" labelOnly="1" fieldPosition="0">
        <references count="2">
          <reference field="0" count="1" selected="0">
            <x v="322"/>
          </reference>
          <reference field="4" count="1">
            <x v="139"/>
          </reference>
        </references>
      </pivotArea>
    </format>
    <format dxfId="7454">
      <pivotArea dataOnly="0" labelOnly="1" fieldPosition="0">
        <references count="2">
          <reference field="0" count="1" selected="0">
            <x v="323"/>
          </reference>
          <reference field="4" count="1">
            <x v="140"/>
          </reference>
        </references>
      </pivotArea>
    </format>
    <format dxfId="7453">
      <pivotArea dataOnly="0" labelOnly="1" fieldPosition="0">
        <references count="2">
          <reference field="0" count="1" selected="0">
            <x v="324"/>
          </reference>
          <reference field="4" count="1">
            <x v="141"/>
          </reference>
        </references>
      </pivotArea>
    </format>
    <format dxfId="7452">
      <pivotArea dataOnly="0" labelOnly="1" fieldPosition="0">
        <references count="2">
          <reference field="0" count="1" selected="0">
            <x v="325"/>
          </reference>
          <reference field="4" count="1">
            <x v="142"/>
          </reference>
        </references>
      </pivotArea>
    </format>
    <format dxfId="7451">
      <pivotArea dataOnly="0" labelOnly="1" fieldPosition="0">
        <references count="2">
          <reference field="0" count="1" selected="0">
            <x v="326"/>
          </reference>
          <reference field="4" count="1">
            <x v="144"/>
          </reference>
        </references>
      </pivotArea>
    </format>
    <format dxfId="7450">
      <pivotArea dataOnly="0" labelOnly="1" fieldPosition="0">
        <references count="2">
          <reference field="0" count="1" selected="0">
            <x v="327"/>
          </reference>
          <reference field="4" count="1">
            <x v="145"/>
          </reference>
        </references>
      </pivotArea>
    </format>
    <format dxfId="7449">
      <pivotArea dataOnly="0" labelOnly="1" fieldPosition="0">
        <references count="2">
          <reference field="0" count="1" selected="0">
            <x v="328"/>
          </reference>
          <reference field="4" count="1">
            <x v="147"/>
          </reference>
        </references>
      </pivotArea>
    </format>
    <format dxfId="7448">
      <pivotArea dataOnly="0" labelOnly="1" fieldPosition="0">
        <references count="2">
          <reference field="0" count="1" selected="0">
            <x v="329"/>
          </reference>
          <reference field="4" count="1">
            <x v="149"/>
          </reference>
        </references>
      </pivotArea>
    </format>
    <format dxfId="7447">
      <pivotArea dataOnly="0" labelOnly="1" fieldPosition="0">
        <references count="2">
          <reference field="0" count="1" selected="0">
            <x v="330"/>
          </reference>
          <reference field="4" count="1">
            <x v="152"/>
          </reference>
        </references>
      </pivotArea>
    </format>
    <format dxfId="7446">
      <pivotArea dataOnly="0" labelOnly="1" fieldPosition="0">
        <references count="2">
          <reference field="0" count="1" selected="0">
            <x v="331"/>
          </reference>
          <reference field="4" count="1">
            <x v="156"/>
          </reference>
        </references>
      </pivotArea>
    </format>
    <format dxfId="7445">
      <pivotArea dataOnly="0" labelOnly="1" fieldPosition="0">
        <references count="2">
          <reference field="0" count="1" selected="0">
            <x v="332"/>
          </reference>
          <reference field="4" count="1">
            <x v="161"/>
          </reference>
        </references>
      </pivotArea>
    </format>
    <format dxfId="7444">
      <pivotArea dataOnly="0" labelOnly="1" fieldPosition="0">
        <references count="2">
          <reference field="0" count="1" selected="0">
            <x v="333"/>
          </reference>
          <reference field="4" count="1">
            <x v="162"/>
          </reference>
        </references>
      </pivotArea>
    </format>
    <format dxfId="7443">
      <pivotArea dataOnly="0" labelOnly="1" fieldPosition="0">
        <references count="2">
          <reference field="0" count="1" selected="0">
            <x v="334"/>
          </reference>
          <reference field="4" count="1">
            <x v="90"/>
          </reference>
        </references>
      </pivotArea>
    </format>
    <format dxfId="7442">
      <pivotArea dataOnly="0" labelOnly="1" fieldPosition="0">
        <references count="2">
          <reference field="0" count="1" selected="0">
            <x v="336"/>
          </reference>
          <reference field="4" count="1">
            <x v="157"/>
          </reference>
        </references>
      </pivotArea>
    </format>
    <format dxfId="7441">
      <pivotArea dataOnly="0" labelOnly="1" fieldPosition="0">
        <references count="2">
          <reference field="0" count="1" selected="0">
            <x v="337"/>
          </reference>
          <reference field="4" count="1">
            <x v="165"/>
          </reference>
        </references>
      </pivotArea>
    </format>
    <format dxfId="7440">
      <pivotArea dataOnly="0" labelOnly="1" fieldPosition="0">
        <references count="2">
          <reference field="0" count="1" selected="0">
            <x v="338"/>
          </reference>
          <reference field="4" count="1">
            <x v="166"/>
          </reference>
        </references>
      </pivotArea>
    </format>
    <format dxfId="7439">
      <pivotArea dataOnly="0" labelOnly="1" fieldPosition="0">
        <references count="2">
          <reference field="0" count="1" selected="0">
            <x v="339"/>
          </reference>
          <reference field="4" count="1">
            <x v="167"/>
          </reference>
        </references>
      </pivotArea>
    </format>
    <format dxfId="7438">
      <pivotArea dataOnly="0" labelOnly="1" fieldPosition="0">
        <references count="2">
          <reference field="0" count="1" selected="0">
            <x v="340"/>
          </reference>
          <reference field="4" count="1">
            <x v="189"/>
          </reference>
        </references>
      </pivotArea>
    </format>
    <format dxfId="7437">
      <pivotArea dataOnly="0" labelOnly="1" fieldPosition="0">
        <references count="2">
          <reference field="0" count="1" selected="0">
            <x v="342"/>
          </reference>
          <reference field="4" count="1">
            <x v="190"/>
          </reference>
        </references>
      </pivotArea>
    </format>
    <format dxfId="7436">
      <pivotArea dataOnly="0" labelOnly="1" fieldPosition="0">
        <references count="2">
          <reference field="0" count="1" selected="0">
            <x v="344"/>
          </reference>
          <reference field="4" count="1">
            <x v="192"/>
          </reference>
        </references>
      </pivotArea>
    </format>
    <format dxfId="7435">
      <pivotArea dataOnly="0" labelOnly="1" fieldPosition="0">
        <references count="2">
          <reference field="0" count="1" selected="0">
            <x v="345"/>
          </reference>
          <reference field="4" count="1">
            <x v="193"/>
          </reference>
        </references>
      </pivotArea>
    </format>
    <format dxfId="7434">
      <pivotArea dataOnly="0" labelOnly="1" fieldPosition="0">
        <references count="2">
          <reference field="0" count="1" selected="0">
            <x v="346"/>
          </reference>
          <reference field="4" count="1">
            <x v="201"/>
          </reference>
        </references>
      </pivotArea>
    </format>
    <format dxfId="7433">
      <pivotArea dataOnly="0" labelOnly="1" fieldPosition="0">
        <references count="2">
          <reference field="0" count="1" selected="0">
            <x v="347"/>
          </reference>
          <reference field="4" count="1">
            <x v="164"/>
          </reference>
        </references>
      </pivotArea>
    </format>
    <format dxfId="7432">
      <pivotArea dataOnly="0" labelOnly="1" fieldPosition="0">
        <references count="2">
          <reference field="0" count="1" selected="0">
            <x v="348"/>
          </reference>
          <reference field="4" count="1">
            <x v="172"/>
          </reference>
        </references>
      </pivotArea>
    </format>
    <format dxfId="7431">
      <pivotArea dataOnly="0" labelOnly="1" fieldPosition="0">
        <references count="2">
          <reference field="0" count="1" selected="0">
            <x v="349"/>
          </reference>
          <reference field="4" count="1">
            <x v="180"/>
          </reference>
        </references>
      </pivotArea>
    </format>
    <format dxfId="7430">
      <pivotArea dataOnly="0" labelOnly="1" fieldPosition="0">
        <references count="2">
          <reference field="0" count="1" selected="0">
            <x v="350"/>
          </reference>
          <reference field="4" count="1">
            <x v="181"/>
          </reference>
        </references>
      </pivotArea>
    </format>
    <format dxfId="7429">
      <pivotArea dataOnly="0" labelOnly="1" fieldPosition="0">
        <references count="2">
          <reference field="0" count="1" selected="0">
            <x v="351"/>
          </reference>
          <reference field="4" count="1">
            <x v="182"/>
          </reference>
        </references>
      </pivotArea>
    </format>
    <format dxfId="7428">
      <pivotArea dataOnly="0" labelOnly="1" fieldPosition="0">
        <references count="2">
          <reference field="0" count="1" selected="0">
            <x v="352"/>
          </reference>
          <reference field="4" count="1">
            <x v="190"/>
          </reference>
        </references>
      </pivotArea>
    </format>
    <format dxfId="7427">
      <pivotArea dataOnly="0" labelOnly="1" fieldPosition="0">
        <references count="2">
          <reference field="0" count="1" selected="0">
            <x v="353"/>
          </reference>
          <reference field="4" count="1">
            <x v="180"/>
          </reference>
        </references>
      </pivotArea>
    </format>
    <format dxfId="7426">
      <pivotArea dataOnly="0" labelOnly="1" fieldPosition="0">
        <references count="2">
          <reference field="0" count="1" selected="0">
            <x v="354"/>
          </reference>
          <reference field="4" count="1">
            <x v="178"/>
          </reference>
        </references>
      </pivotArea>
    </format>
    <format dxfId="7425">
      <pivotArea dataOnly="0" labelOnly="1" fieldPosition="0">
        <references count="2">
          <reference field="0" count="1" selected="0">
            <x v="356"/>
          </reference>
          <reference field="4" count="1">
            <x v="179"/>
          </reference>
        </references>
      </pivotArea>
    </format>
    <format dxfId="7424">
      <pivotArea dataOnly="0" labelOnly="1" fieldPosition="0">
        <references count="2">
          <reference field="0" count="1" selected="0">
            <x v="358"/>
          </reference>
          <reference field="4" count="1">
            <x v="180"/>
          </reference>
        </references>
      </pivotArea>
    </format>
    <format dxfId="7423">
      <pivotArea dataOnly="0" labelOnly="1" fieldPosition="0">
        <references count="2">
          <reference field="0" count="1" selected="0">
            <x v="359"/>
          </reference>
          <reference field="4" count="1">
            <x v="181"/>
          </reference>
        </references>
      </pivotArea>
    </format>
    <format dxfId="7422">
      <pivotArea dataOnly="0" labelOnly="1" fieldPosition="0">
        <references count="2">
          <reference field="0" count="1" selected="0">
            <x v="360"/>
          </reference>
          <reference field="4" count="1">
            <x v="182"/>
          </reference>
        </references>
      </pivotArea>
    </format>
    <format dxfId="7421">
      <pivotArea dataOnly="0" labelOnly="1" fieldPosition="0">
        <references count="2">
          <reference field="0" count="1" selected="0">
            <x v="361"/>
          </reference>
          <reference field="4" count="1">
            <x v="195"/>
          </reference>
        </references>
      </pivotArea>
    </format>
    <format dxfId="7420">
      <pivotArea dataOnly="0" labelOnly="1" fieldPosition="0">
        <references count="2">
          <reference field="0" count="1" selected="0">
            <x v="362"/>
          </reference>
          <reference field="4" count="1">
            <x v="199"/>
          </reference>
        </references>
      </pivotArea>
    </format>
    <format dxfId="7419">
      <pivotArea dataOnly="0" labelOnly="1" fieldPosition="0">
        <references count="2">
          <reference field="0" count="1" selected="0">
            <x v="363"/>
          </reference>
          <reference field="4" count="1">
            <x v="209"/>
          </reference>
        </references>
      </pivotArea>
    </format>
    <format dxfId="7418">
      <pivotArea dataOnly="0" labelOnly="1" fieldPosition="0">
        <references count="2">
          <reference field="0" count="1" selected="0">
            <x v="364"/>
          </reference>
          <reference field="4" count="1">
            <x v="212"/>
          </reference>
        </references>
      </pivotArea>
    </format>
    <format dxfId="7417">
      <pivotArea dataOnly="0" labelOnly="1" fieldPosition="0">
        <references count="2">
          <reference field="0" count="1" selected="0">
            <x v="365"/>
          </reference>
          <reference field="4" count="1">
            <x v="222"/>
          </reference>
        </references>
      </pivotArea>
    </format>
    <format dxfId="7416">
      <pivotArea dataOnly="0" labelOnly="1" fieldPosition="0">
        <references count="2">
          <reference field="0" count="1" selected="0">
            <x v="366"/>
          </reference>
          <reference field="4" count="1">
            <x v="223"/>
          </reference>
        </references>
      </pivotArea>
    </format>
    <format dxfId="7415">
      <pivotArea dataOnly="0" labelOnly="1" fieldPosition="0">
        <references count="2">
          <reference field="0" count="1" selected="0">
            <x v="367"/>
          </reference>
          <reference field="4" count="1">
            <x v="224"/>
          </reference>
        </references>
      </pivotArea>
    </format>
    <format dxfId="7414">
      <pivotArea dataOnly="0" labelOnly="1" fieldPosition="0">
        <references count="2">
          <reference field="0" count="1" selected="0">
            <x v="368"/>
          </reference>
          <reference field="4" count="1">
            <x v="86"/>
          </reference>
        </references>
      </pivotArea>
    </format>
    <format dxfId="7413">
      <pivotArea dataOnly="0" labelOnly="1" fieldPosition="0">
        <references count="2">
          <reference field="0" count="1" selected="0">
            <x v="369"/>
          </reference>
          <reference field="4" count="1">
            <x v="22"/>
          </reference>
        </references>
      </pivotArea>
    </format>
    <format dxfId="7412">
      <pivotArea dataOnly="0" labelOnly="1" fieldPosition="0">
        <references count="2">
          <reference field="0" count="1" selected="0">
            <x v="370"/>
          </reference>
          <reference field="4" count="1">
            <x v="84"/>
          </reference>
        </references>
      </pivotArea>
    </format>
    <format dxfId="7411">
      <pivotArea dataOnly="0" labelOnly="1" fieldPosition="0">
        <references count="2">
          <reference field="0" count="1" selected="0">
            <x v="371"/>
          </reference>
          <reference field="4" count="1">
            <x v="85"/>
          </reference>
        </references>
      </pivotArea>
    </format>
    <format dxfId="7410">
      <pivotArea dataOnly="0" labelOnly="1" fieldPosition="0">
        <references count="2">
          <reference field="0" count="1" selected="0">
            <x v="372"/>
          </reference>
          <reference field="4" count="1">
            <x v="123"/>
          </reference>
        </references>
      </pivotArea>
    </format>
    <format dxfId="7409">
      <pivotArea dataOnly="0" labelOnly="1" fieldPosition="0">
        <references count="2">
          <reference field="0" count="1" selected="0">
            <x v="373"/>
          </reference>
          <reference field="4" count="1">
            <x v="155"/>
          </reference>
        </references>
      </pivotArea>
    </format>
    <format dxfId="7408">
      <pivotArea dataOnly="0" labelOnly="1" fieldPosition="0">
        <references count="2">
          <reference field="0" count="1" selected="0">
            <x v="374"/>
          </reference>
          <reference field="4" count="1">
            <x v="156"/>
          </reference>
        </references>
      </pivotArea>
    </format>
    <format dxfId="7407">
      <pivotArea dataOnly="0" labelOnly="1" fieldPosition="0">
        <references count="2">
          <reference field="0" count="1" selected="0">
            <x v="375"/>
          </reference>
          <reference field="4" count="1">
            <x v="157"/>
          </reference>
        </references>
      </pivotArea>
    </format>
    <format dxfId="7406">
      <pivotArea dataOnly="0" labelOnly="1" fieldPosition="0">
        <references count="2">
          <reference field="0" count="1" selected="0">
            <x v="376"/>
          </reference>
          <reference field="4" count="1">
            <x v="160"/>
          </reference>
        </references>
      </pivotArea>
    </format>
    <format dxfId="7405">
      <pivotArea dataOnly="0" labelOnly="1" fieldPosition="0">
        <references count="2">
          <reference field="0" count="1" selected="0">
            <x v="377"/>
          </reference>
          <reference field="4" count="1">
            <x v="161"/>
          </reference>
        </references>
      </pivotArea>
    </format>
    <format dxfId="7404">
      <pivotArea dataOnly="0" labelOnly="1" fieldPosition="0">
        <references count="2">
          <reference field="0" count="1" selected="0">
            <x v="378"/>
          </reference>
          <reference field="4" count="1">
            <x v="162"/>
          </reference>
        </references>
      </pivotArea>
    </format>
    <format dxfId="7403">
      <pivotArea dataOnly="0" labelOnly="1" fieldPosition="0">
        <references count="2">
          <reference field="0" count="1" selected="0">
            <x v="379"/>
          </reference>
          <reference field="4" count="1">
            <x v="238"/>
          </reference>
        </references>
      </pivotArea>
    </format>
    <format dxfId="7402">
      <pivotArea dataOnly="0" labelOnly="1" fieldPosition="0">
        <references count="2">
          <reference field="0" count="1" selected="0">
            <x v="380"/>
          </reference>
          <reference field="4" count="1">
            <x v="189"/>
          </reference>
        </references>
      </pivotArea>
    </format>
    <format dxfId="7401">
      <pivotArea dataOnly="0" labelOnly="1" fieldPosition="0">
        <references count="2">
          <reference field="0" count="1" selected="0">
            <x v="381"/>
          </reference>
          <reference field="4" count="1">
            <x v="193"/>
          </reference>
        </references>
      </pivotArea>
    </format>
    <format dxfId="7400">
      <pivotArea dataOnly="0" labelOnly="1" fieldPosition="0">
        <references count="2">
          <reference field="0" count="1" selected="0">
            <x v="382"/>
          </reference>
          <reference field="4" count="1">
            <x v="196"/>
          </reference>
        </references>
      </pivotArea>
    </format>
    <format dxfId="7399">
      <pivotArea dataOnly="0" labelOnly="1" fieldPosition="0">
        <references count="2">
          <reference field="0" count="1" selected="0">
            <x v="383"/>
          </reference>
          <reference field="4" count="1">
            <x v="197"/>
          </reference>
        </references>
      </pivotArea>
    </format>
    <format dxfId="7398">
      <pivotArea dataOnly="0" labelOnly="1" fieldPosition="0">
        <references count="2">
          <reference field="0" count="1" selected="0">
            <x v="384"/>
          </reference>
          <reference field="4" count="1">
            <x v="198"/>
          </reference>
        </references>
      </pivotArea>
    </format>
    <format dxfId="7397">
      <pivotArea dataOnly="0" labelOnly="1" fieldPosition="0">
        <references count="2">
          <reference field="0" count="1" selected="0">
            <x v="385"/>
          </reference>
          <reference field="4" count="1">
            <x v="163"/>
          </reference>
        </references>
      </pivotArea>
    </format>
    <format dxfId="7396">
      <pivotArea dataOnly="0" labelOnly="1" fieldPosition="0">
        <references count="2">
          <reference field="0" count="1" selected="0">
            <x v="387"/>
          </reference>
          <reference field="4" count="1">
            <x v="164"/>
          </reference>
        </references>
      </pivotArea>
    </format>
    <format dxfId="7395">
      <pivotArea dataOnly="0" labelOnly="1" fieldPosition="0">
        <references count="2">
          <reference field="0" count="1" selected="0">
            <x v="389"/>
          </reference>
          <reference field="4" count="1">
            <x v="165"/>
          </reference>
        </references>
      </pivotArea>
    </format>
    <format dxfId="7394">
      <pivotArea dataOnly="0" labelOnly="1" fieldPosition="0">
        <references count="2">
          <reference field="0" count="1" selected="0">
            <x v="390"/>
          </reference>
          <reference field="4" count="1">
            <x v="166"/>
          </reference>
        </references>
      </pivotArea>
    </format>
    <format dxfId="7393">
      <pivotArea dataOnly="0" labelOnly="1" fieldPosition="0">
        <references count="2">
          <reference field="0" count="1" selected="0">
            <x v="391"/>
          </reference>
          <reference field="4" count="1">
            <x v="168"/>
          </reference>
        </references>
      </pivotArea>
    </format>
    <format dxfId="7392">
      <pivotArea dataOnly="0" labelOnly="1" fieldPosition="0">
        <references count="2">
          <reference field="0" count="1" selected="0">
            <x v="392"/>
          </reference>
          <reference field="4" count="1">
            <x v="169"/>
          </reference>
        </references>
      </pivotArea>
    </format>
    <format dxfId="7391">
      <pivotArea dataOnly="0" labelOnly="1" fieldPosition="0">
        <references count="2">
          <reference field="0" count="1" selected="0">
            <x v="393"/>
          </reference>
          <reference field="4" count="1">
            <x v="170"/>
          </reference>
        </references>
      </pivotArea>
    </format>
    <format dxfId="7390">
      <pivotArea dataOnly="0" labelOnly="1" fieldPosition="0">
        <references count="2">
          <reference field="0" count="1" selected="0">
            <x v="394"/>
          </reference>
          <reference field="4" count="1">
            <x v="171"/>
          </reference>
        </references>
      </pivotArea>
    </format>
    <format dxfId="7389">
      <pivotArea dataOnly="0" labelOnly="1" fieldPosition="0">
        <references count="2">
          <reference field="0" count="1" selected="0">
            <x v="395"/>
          </reference>
          <reference field="4" count="1">
            <x v="172"/>
          </reference>
        </references>
      </pivotArea>
    </format>
    <format dxfId="7388">
      <pivotArea dataOnly="0" labelOnly="1" fieldPosition="0">
        <references count="2">
          <reference field="0" count="1" selected="0">
            <x v="396"/>
          </reference>
          <reference field="4" count="1">
            <x v="175"/>
          </reference>
        </references>
      </pivotArea>
    </format>
    <format dxfId="7387">
      <pivotArea dataOnly="0" labelOnly="1" fieldPosition="0">
        <references count="2">
          <reference field="0" count="1" selected="0">
            <x v="398"/>
          </reference>
          <reference field="4" count="1">
            <x v="176"/>
          </reference>
        </references>
      </pivotArea>
    </format>
    <format dxfId="7386">
      <pivotArea dataOnly="0" labelOnly="1" fieldPosition="0">
        <references count="2">
          <reference field="0" count="1" selected="0">
            <x v="399"/>
          </reference>
          <reference field="4" count="1">
            <x v="177"/>
          </reference>
        </references>
      </pivotArea>
    </format>
    <format dxfId="7385">
      <pivotArea dataOnly="0" labelOnly="1" fieldPosition="0">
        <references count="2">
          <reference field="0" count="1" selected="0">
            <x v="400"/>
          </reference>
          <reference field="4" count="1">
            <x v="178"/>
          </reference>
        </references>
      </pivotArea>
    </format>
    <format dxfId="7384">
      <pivotArea dataOnly="0" labelOnly="1" fieldPosition="0">
        <references count="2">
          <reference field="0" count="1" selected="0">
            <x v="402"/>
          </reference>
          <reference field="4" count="1">
            <x v="179"/>
          </reference>
        </references>
      </pivotArea>
    </format>
    <format dxfId="7383">
      <pivotArea dataOnly="0" labelOnly="1" fieldPosition="0">
        <references count="2">
          <reference field="0" count="1" selected="0">
            <x v="405"/>
          </reference>
          <reference field="4" count="1">
            <x v="180"/>
          </reference>
        </references>
      </pivotArea>
    </format>
    <format dxfId="7382">
      <pivotArea dataOnly="0" labelOnly="1" fieldPosition="0">
        <references count="2">
          <reference field="0" count="1" selected="0">
            <x v="406"/>
          </reference>
          <reference field="4" count="1">
            <x v="185"/>
          </reference>
        </references>
      </pivotArea>
    </format>
    <format dxfId="7381">
      <pivotArea dataOnly="0" labelOnly="1" fieldPosition="0">
        <references count="2">
          <reference field="0" count="1" selected="0">
            <x v="408"/>
          </reference>
          <reference field="4" count="1">
            <x v="186"/>
          </reference>
        </references>
      </pivotArea>
    </format>
    <format dxfId="7380">
      <pivotArea dataOnly="0" labelOnly="1" fieldPosition="0">
        <references count="2">
          <reference field="0" count="1" selected="0">
            <x v="411"/>
          </reference>
          <reference field="4" count="1">
            <x v="187"/>
          </reference>
        </references>
      </pivotArea>
    </format>
    <format dxfId="7379">
      <pivotArea dataOnly="0" labelOnly="1" fieldPosition="0">
        <references count="2">
          <reference field="0" count="1" selected="0">
            <x v="412"/>
          </reference>
          <reference field="4" count="1">
            <x v="188"/>
          </reference>
        </references>
      </pivotArea>
    </format>
    <format dxfId="7378">
      <pivotArea dataOnly="0" labelOnly="1" fieldPosition="0">
        <references count="2">
          <reference field="0" count="1" selected="0">
            <x v="417"/>
          </reference>
          <reference field="4" count="1">
            <x v="189"/>
          </reference>
        </references>
      </pivotArea>
    </format>
    <format dxfId="7377">
      <pivotArea dataOnly="0" labelOnly="1" fieldPosition="0">
        <references count="2">
          <reference field="0" count="1" selected="0">
            <x v="418"/>
          </reference>
          <reference field="4" count="1">
            <x v="191"/>
          </reference>
        </references>
      </pivotArea>
    </format>
    <format dxfId="7376">
      <pivotArea dataOnly="0" labelOnly="1" fieldPosition="0">
        <references count="2">
          <reference field="0" count="1" selected="0">
            <x v="419"/>
          </reference>
          <reference field="4" count="1">
            <x v="192"/>
          </reference>
        </references>
      </pivotArea>
    </format>
    <format dxfId="7375">
      <pivotArea dataOnly="0" labelOnly="1" fieldPosition="0">
        <references count="2">
          <reference field="0" count="1" selected="0">
            <x v="421"/>
          </reference>
          <reference field="4" count="1">
            <x v="194"/>
          </reference>
        </references>
      </pivotArea>
    </format>
    <format dxfId="7374">
      <pivotArea dataOnly="0" labelOnly="1" fieldPosition="0">
        <references count="2">
          <reference field="0" count="1" selected="0">
            <x v="425"/>
          </reference>
          <reference field="4" count="1">
            <x v="196"/>
          </reference>
        </references>
      </pivotArea>
    </format>
    <format dxfId="7373">
      <pivotArea dataOnly="0" labelOnly="1" fieldPosition="0">
        <references count="2">
          <reference field="0" count="1" selected="0">
            <x v="428"/>
          </reference>
          <reference field="4" count="1">
            <x v="199"/>
          </reference>
        </references>
      </pivotArea>
    </format>
    <format dxfId="7372">
      <pivotArea dataOnly="0" labelOnly="1" fieldPosition="0">
        <references count="2">
          <reference field="0" count="1" selected="0">
            <x v="429"/>
          </reference>
          <reference field="4" count="1">
            <x v="200"/>
          </reference>
        </references>
      </pivotArea>
    </format>
    <format dxfId="7371">
      <pivotArea dataOnly="0" labelOnly="1" fieldPosition="0">
        <references count="2">
          <reference field="0" count="1" selected="0">
            <x v="434"/>
          </reference>
          <reference field="4" count="1">
            <x v="201"/>
          </reference>
        </references>
      </pivotArea>
    </format>
    <format dxfId="7370">
      <pivotArea dataOnly="0" labelOnly="1" fieldPosition="0">
        <references count="2">
          <reference field="0" count="1" selected="0">
            <x v="435"/>
          </reference>
          <reference field="4" count="1">
            <x v="202"/>
          </reference>
        </references>
      </pivotArea>
    </format>
    <format dxfId="7369">
      <pivotArea dataOnly="0" labelOnly="1" fieldPosition="0">
        <references count="2">
          <reference field="0" count="1" selected="0">
            <x v="436"/>
          </reference>
          <reference field="4" count="1">
            <x v="203"/>
          </reference>
        </references>
      </pivotArea>
    </format>
    <format dxfId="7368">
      <pivotArea dataOnly="0" labelOnly="1" fieldPosition="0">
        <references count="2">
          <reference field="0" count="1" selected="0">
            <x v="437"/>
          </reference>
          <reference field="4" count="1">
            <x v="204"/>
          </reference>
        </references>
      </pivotArea>
    </format>
    <format dxfId="7367">
      <pivotArea dataOnly="0" labelOnly="1" fieldPosition="0">
        <references count="2">
          <reference field="0" count="1" selected="0">
            <x v="438"/>
          </reference>
          <reference field="4" count="1">
            <x v="205"/>
          </reference>
        </references>
      </pivotArea>
    </format>
    <format dxfId="7366">
      <pivotArea dataOnly="0" labelOnly="1" fieldPosition="0">
        <references count="2">
          <reference field="0" count="1" selected="0">
            <x v="439"/>
          </reference>
          <reference field="4" count="1">
            <x v="207"/>
          </reference>
        </references>
      </pivotArea>
    </format>
    <format dxfId="7365">
      <pivotArea dataOnly="0" labelOnly="1" fieldPosition="0">
        <references count="2">
          <reference field="0" count="1" selected="0">
            <x v="440"/>
          </reference>
          <reference field="4" count="1">
            <x v="210"/>
          </reference>
        </references>
      </pivotArea>
    </format>
    <format dxfId="7364">
      <pivotArea dataOnly="0" labelOnly="1" fieldPosition="0">
        <references count="2">
          <reference field="0" count="1" selected="0">
            <x v="441"/>
          </reference>
          <reference field="4" count="1">
            <x v="214"/>
          </reference>
        </references>
      </pivotArea>
    </format>
    <format dxfId="7363">
      <pivotArea dataOnly="0" labelOnly="1" fieldPosition="0">
        <references count="2">
          <reference field="0" count="1" selected="0">
            <x v="442"/>
          </reference>
          <reference field="4" count="1">
            <x v="216"/>
          </reference>
        </references>
      </pivotArea>
    </format>
    <format dxfId="7362">
      <pivotArea dataOnly="0" labelOnly="1" fieldPosition="0">
        <references count="2">
          <reference field="0" count="1" selected="0">
            <x v="444"/>
          </reference>
          <reference field="4" count="1">
            <x v="217"/>
          </reference>
        </references>
      </pivotArea>
    </format>
    <format dxfId="7361">
      <pivotArea dataOnly="0" labelOnly="1" fieldPosition="0">
        <references count="2">
          <reference field="0" count="1" selected="0">
            <x v="445"/>
          </reference>
          <reference field="4" count="1">
            <x v="226"/>
          </reference>
        </references>
      </pivotArea>
    </format>
    <format dxfId="7360">
      <pivotArea dataOnly="0" labelOnly="1" fieldPosition="0">
        <references count="2">
          <reference field="0" count="1" selected="0">
            <x v="446"/>
          </reference>
          <reference field="4" count="1">
            <x v="232"/>
          </reference>
        </references>
      </pivotArea>
    </format>
    <format dxfId="7359">
      <pivotArea dataOnly="0" labelOnly="1" fieldPosition="0">
        <references count="2">
          <reference field="0" count="1" selected="0">
            <x v="447"/>
          </reference>
          <reference field="4" count="1">
            <x v="184"/>
          </reference>
        </references>
      </pivotArea>
    </format>
    <format dxfId="7358">
      <pivotArea dataOnly="0" labelOnly="1" fieldPosition="0">
        <references count="2">
          <reference field="0" count="1" selected="0">
            <x v="449"/>
          </reference>
          <reference field="4" count="1">
            <x v="206"/>
          </reference>
        </references>
      </pivotArea>
    </format>
    <format dxfId="7357">
      <pivotArea dataOnly="0" labelOnly="1" fieldPosition="0">
        <references count="2">
          <reference field="0" count="1" selected="0">
            <x v="450"/>
          </reference>
          <reference field="4" count="1">
            <x v="207"/>
          </reference>
        </references>
      </pivotArea>
    </format>
    <format dxfId="7356">
      <pivotArea dataOnly="0" labelOnly="1" fieldPosition="0">
        <references count="2">
          <reference field="0" count="1" selected="0">
            <x v="451"/>
          </reference>
          <reference field="4" count="1">
            <x v="209"/>
          </reference>
        </references>
      </pivotArea>
    </format>
    <format dxfId="7355">
      <pivotArea dataOnly="0" labelOnly="1" fieldPosition="0">
        <references count="2">
          <reference field="0" count="1" selected="0">
            <x v="452"/>
          </reference>
          <reference field="4" count="1">
            <x v="210"/>
          </reference>
        </references>
      </pivotArea>
    </format>
    <format dxfId="7354">
      <pivotArea dataOnly="0" labelOnly="1" fieldPosition="0">
        <references count="2">
          <reference field="0" count="1" selected="0">
            <x v="453"/>
          </reference>
          <reference field="4" count="1">
            <x v="212"/>
          </reference>
        </references>
      </pivotArea>
    </format>
    <format dxfId="7353">
      <pivotArea dataOnly="0" labelOnly="1" fieldPosition="0">
        <references count="2">
          <reference field="0" count="1" selected="0">
            <x v="454"/>
          </reference>
          <reference field="4" count="1">
            <x v="216"/>
          </reference>
        </references>
      </pivotArea>
    </format>
    <format dxfId="7352">
      <pivotArea dataOnly="0" labelOnly="1" fieldPosition="0">
        <references count="2">
          <reference field="0" count="1" selected="0">
            <x v="455"/>
          </reference>
          <reference field="4" count="1">
            <x v="218"/>
          </reference>
        </references>
      </pivotArea>
    </format>
    <format dxfId="7351">
      <pivotArea dataOnly="0" labelOnly="1" fieldPosition="0">
        <references count="2">
          <reference field="0" count="1" selected="0">
            <x v="456"/>
          </reference>
          <reference field="4" count="1">
            <x v="191"/>
          </reference>
        </references>
      </pivotArea>
    </format>
    <format dxfId="7350">
      <pivotArea dataOnly="0" labelOnly="1" fieldPosition="0">
        <references count="2">
          <reference field="0" count="1" selected="0">
            <x v="457"/>
          </reference>
          <reference field="4" count="1">
            <x v="205"/>
          </reference>
        </references>
      </pivotArea>
    </format>
    <format dxfId="7349">
      <pivotArea dataOnly="0" labelOnly="1" fieldPosition="0">
        <references count="2">
          <reference field="0" count="1" selected="0">
            <x v="460"/>
          </reference>
          <reference field="4" count="1">
            <x v="206"/>
          </reference>
        </references>
      </pivotArea>
    </format>
    <format dxfId="7348">
      <pivotArea dataOnly="0" labelOnly="1" fieldPosition="0">
        <references count="2">
          <reference field="0" count="1" selected="0">
            <x v="462"/>
          </reference>
          <reference field="4" count="1">
            <x v="207"/>
          </reference>
        </references>
      </pivotArea>
    </format>
    <format dxfId="7347">
      <pivotArea dataOnly="0" labelOnly="1" fieldPosition="0">
        <references count="2">
          <reference field="0" count="1" selected="0">
            <x v="465"/>
          </reference>
          <reference field="4" count="1">
            <x v="208"/>
          </reference>
        </references>
      </pivotArea>
    </format>
    <format dxfId="7346">
      <pivotArea dataOnly="0" labelOnly="1" fieldPosition="0">
        <references count="2">
          <reference field="0" count="1" selected="0">
            <x v="469"/>
          </reference>
          <reference field="4" count="1">
            <x v="209"/>
          </reference>
        </references>
      </pivotArea>
    </format>
    <format dxfId="7345">
      <pivotArea dataOnly="0" labelOnly="1" fieldPosition="0">
        <references count="2">
          <reference field="0" count="1" selected="0">
            <x v="472"/>
          </reference>
          <reference field="4" count="1">
            <x v="210"/>
          </reference>
        </references>
      </pivotArea>
    </format>
    <format dxfId="7344">
      <pivotArea dataOnly="0" labelOnly="1" fieldPosition="0">
        <references count="2">
          <reference field="0" count="1" selected="0">
            <x v="476"/>
          </reference>
          <reference field="4" count="1">
            <x v="211"/>
          </reference>
        </references>
      </pivotArea>
    </format>
    <format dxfId="7343">
      <pivotArea dataOnly="0" labelOnly="1" fieldPosition="0">
        <references count="2">
          <reference field="0" count="1" selected="0">
            <x v="478"/>
          </reference>
          <reference field="4" count="1">
            <x v="212"/>
          </reference>
        </references>
      </pivotArea>
    </format>
    <format dxfId="7342">
      <pivotArea dataOnly="0" labelOnly="1" fieldPosition="0">
        <references count="2">
          <reference field="0" count="1" selected="0">
            <x v="479"/>
          </reference>
          <reference field="4" count="1">
            <x v="213"/>
          </reference>
        </references>
      </pivotArea>
    </format>
    <format dxfId="7341">
      <pivotArea dataOnly="0" labelOnly="1" fieldPosition="0">
        <references count="2">
          <reference field="0" count="1" selected="0">
            <x v="481"/>
          </reference>
          <reference field="4" count="1">
            <x v="215"/>
          </reference>
        </references>
      </pivotArea>
    </format>
    <format dxfId="7340">
      <pivotArea dataOnly="0" labelOnly="1" fieldPosition="0">
        <references count="2">
          <reference field="0" count="1" selected="0">
            <x v="485"/>
          </reference>
          <reference field="4" count="1">
            <x v="217"/>
          </reference>
        </references>
      </pivotArea>
    </format>
    <format dxfId="7339">
      <pivotArea dataOnly="0" labelOnly="1" fieldPosition="0">
        <references count="2">
          <reference field="0" count="1" selected="0">
            <x v="486"/>
          </reference>
          <reference field="4" count="1">
            <x v="218"/>
          </reference>
        </references>
      </pivotArea>
    </format>
    <format dxfId="7338">
      <pivotArea dataOnly="0" labelOnly="1" fieldPosition="0">
        <references count="2">
          <reference field="0" count="1" selected="0">
            <x v="488"/>
          </reference>
          <reference field="4" count="1">
            <x v="219"/>
          </reference>
        </references>
      </pivotArea>
    </format>
    <format dxfId="7337">
      <pivotArea dataOnly="0" labelOnly="1" fieldPosition="0">
        <references count="2">
          <reference field="0" count="1" selected="0">
            <x v="489"/>
          </reference>
          <reference field="4" count="1">
            <x v="220"/>
          </reference>
        </references>
      </pivotArea>
    </format>
    <format dxfId="7336">
      <pivotArea dataOnly="0" labelOnly="1" fieldPosition="0">
        <references count="2">
          <reference field="0" count="1" selected="0">
            <x v="490"/>
          </reference>
          <reference field="4" count="1">
            <x v="223"/>
          </reference>
        </references>
      </pivotArea>
    </format>
    <format dxfId="7335">
      <pivotArea dataOnly="0" labelOnly="1" fieldPosition="0">
        <references count="2">
          <reference field="0" count="1" selected="0">
            <x v="491"/>
          </reference>
          <reference field="4" count="1">
            <x v="235"/>
          </reference>
        </references>
      </pivotArea>
    </format>
    <format dxfId="7334">
      <pivotArea dataOnly="0" labelOnly="1" fieldPosition="0">
        <references count="2">
          <reference field="0" count="1" selected="0">
            <x v="492"/>
          </reference>
          <reference field="4" count="1">
            <x v="222"/>
          </reference>
        </references>
      </pivotArea>
    </format>
    <format dxfId="7333">
      <pivotArea dataOnly="0" labelOnly="1" fieldPosition="0">
        <references count="2">
          <reference field="0" count="1" selected="0">
            <x v="493"/>
          </reference>
          <reference field="4" count="1">
            <x v="226"/>
          </reference>
        </references>
      </pivotArea>
    </format>
    <format dxfId="7332">
      <pivotArea dataOnly="0" labelOnly="1" fieldPosition="0">
        <references count="2">
          <reference field="0" count="1" selected="0">
            <x v="495"/>
          </reference>
          <reference field="4" count="1">
            <x v="227"/>
          </reference>
        </references>
      </pivotArea>
    </format>
    <format dxfId="7331">
      <pivotArea dataOnly="0" labelOnly="1" fieldPosition="0">
        <references count="2">
          <reference field="0" count="1" selected="0">
            <x v="496"/>
          </reference>
          <reference field="4" count="1">
            <x v="228"/>
          </reference>
        </references>
      </pivotArea>
    </format>
    <format dxfId="7330">
      <pivotArea dataOnly="0" labelOnly="1" fieldPosition="0">
        <references count="2">
          <reference field="0" count="1" selected="0">
            <x v="497"/>
          </reference>
          <reference field="4" count="1">
            <x v="229"/>
          </reference>
        </references>
      </pivotArea>
    </format>
    <format dxfId="7329">
      <pivotArea dataOnly="0" labelOnly="1" fieldPosition="0">
        <references count="2">
          <reference field="0" count="1" selected="0">
            <x v="498"/>
          </reference>
          <reference field="4" count="1">
            <x v="230"/>
          </reference>
        </references>
      </pivotArea>
    </format>
    <format dxfId="7328">
      <pivotArea dataOnly="0" labelOnly="1" fieldPosition="0">
        <references count="2">
          <reference field="0" count="1" selected="0">
            <x v="500"/>
          </reference>
          <reference field="4" count="1">
            <x v="231"/>
          </reference>
        </references>
      </pivotArea>
    </format>
    <format dxfId="7327">
      <pivotArea dataOnly="0" labelOnly="1" fieldPosition="0">
        <references count="2">
          <reference field="0" count="1" selected="0">
            <x v="501"/>
          </reference>
          <reference field="4" count="1">
            <x v="232"/>
          </reference>
        </references>
      </pivotArea>
    </format>
    <format dxfId="7326">
      <pivotArea dataOnly="0" labelOnly="1" fieldPosition="0">
        <references count="2">
          <reference field="0" count="1" selected="0">
            <x v="503"/>
          </reference>
          <reference field="4" count="1">
            <x v="233"/>
          </reference>
        </references>
      </pivotArea>
    </format>
    <format dxfId="7325">
      <pivotArea dataOnly="0" labelOnly="1" fieldPosition="0">
        <references count="2">
          <reference field="0" count="1" selected="0">
            <x v="504"/>
          </reference>
          <reference field="4" count="1">
            <x v="234"/>
          </reference>
        </references>
      </pivotArea>
    </format>
    <format dxfId="7324">
      <pivotArea dataOnly="0" labelOnly="1" fieldPosition="0">
        <references count="2">
          <reference field="0" count="1" selected="0">
            <x v="505"/>
          </reference>
          <reference field="4" count="1">
            <x v="236"/>
          </reference>
        </references>
      </pivotArea>
    </format>
    <format dxfId="7323">
      <pivotArea dataOnly="0" labelOnly="1" fieldPosition="0">
        <references count="3">
          <reference field="0" count="1" selected="0">
            <x v="0"/>
          </reference>
          <reference field="4" count="1" selected="0">
            <x v="119"/>
          </reference>
          <reference field="5" count="1">
            <x v="1"/>
          </reference>
        </references>
      </pivotArea>
    </format>
    <format dxfId="7322">
      <pivotArea dataOnly="0" labelOnly="1" fieldPosition="0">
        <references count="3">
          <reference field="0" count="1" selected="0">
            <x v="17"/>
          </reference>
          <reference field="4" count="1" selected="0">
            <x v="0"/>
          </reference>
          <reference field="5" count="1">
            <x v="0"/>
          </reference>
        </references>
      </pivotArea>
    </format>
    <format dxfId="7321">
      <pivotArea dataOnly="0" labelOnly="1" fieldPosition="0">
        <references count="3">
          <reference field="0" count="1" selected="0">
            <x v="26"/>
          </reference>
          <reference field="4" count="1" selected="0">
            <x v="5"/>
          </reference>
          <reference field="5" count="1">
            <x v="6"/>
          </reference>
        </references>
      </pivotArea>
    </format>
    <format dxfId="7320">
      <pivotArea dataOnly="0" labelOnly="1" fieldPosition="0">
        <references count="3">
          <reference field="0" count="1" selected="0">
            <x v="27"/>
          </reference>
          <reference field="4" count="1" selected="0">
            <x v="83"/>
          </reference>
          <reference field="5" count="1">
            <x v="10"/>
          </reference>
        </references>
      </pivotArea>
    </format>
    <format dxfId="7319">
      <pivotArea dataOnly="0" labelOnly="1" fieldPosition="0">
        <references count="3">
          <reference field="0" count="1" selected="0">
            <x v="28"/>
          </reference>
          <reference field="4" count="1" selected="0">
            <x v="13"/>
          </reference>
          <reference field="5" count="1">
            <x v="6"/>
          </reference>
        </references>
      </pivotArea>
    </format>
    <format dxfId="7318">
      <pivotArea dataOnly="0" labelOnly="1" fieldPosition="0">
        <references count="3">
          <reference field="0" count="1" selected="0">
            <x v="32"/>
          </reference>
          <reference field="4" count="1" selected="0">
            <x v="7"/>
          </reference>
          <reference field="5" count="1">
            <x v="3"/>
          </reference>
        </references>
      </pivotArea>
    </format>
    <format dxfId="7317">
      <pivotArea dataOnly="0" labelOnly="1" fieldPosition="0">
        <references count="3">
          <reference field="0" count="1" selected="0">
            <x v="46"/>
          </reference>
          <reference field="4" count="1" selected="0">
            <x v="17"/>
          </reference>
          <reference field="5" count="1">
            <x v="10"/>
          </reference>
        </references>
      </pivotArea>
    </format>
    <format dxfId="7316">
      <pivotArea dataOnly="0" labelOnly="1" fieldPosition="0">
        <references count="3">
          <reference field="0" count="1" selected="0">
            <x v="48"/>
          </reference>
          <reference field="4" count="1" selected="0">
            <x v="20"/>
          </reference>
          <reference field="5" count="1">
            <x v="3"/>
          </reference>
        </references>
      </pivotArea>
    </format>
    <format dxfId="7315">
      <pivotArea dataOnly="0" labelOnly="1" fieldPosition="0">
        <references count="3">
          <reference field="0" count="1" selected="0">
            <x v="59"/>
          </reference>
          <reference field="4" count="1" selected="0">
            <x v="42"/>
          </reference>
          <reference field="5" count="1">
            <x v="10"/>
          </reference>
        </references>
      </pivotArea>
    </format>
    <format dxfId="7314">
      <pivotArea dataOnly="0" labelOnly="1" fieldPosition="0">
        <references count="3">
          <reference field="0" count="1" selected="0">
            <x v="61"/>
          </reference>
          <reference field="4" count="1" selected="0">
            <x v="50"/>
          </reference>
          <reference field="5" count="1">
            <x v="3"/>
          </reference>
        </references>
      </pivotArea>
    </format>
    <format dxfId="7313">
      <pivotArea dataOnly="0" labelOnly="1" fieldPosition="0">
        <references count="3">
          <reference field="0" count="1" selected="0">
            <x v="62"/>
          </reference>
          <reference field="4" count="1" selected="0">
            <x v="51"/>
          </reference>
          <reference field="5" count="1">
            <x v="10"/>
          </reference>
        </references>
      </pivotArea>
    </format>
    <format dxfId="7312">
      <pivotArea dataOnly="0" labelOnly="1" fieldPosition="0">
        <references count="3">
          <reference field="0" count="1" selected="0">
            <x v="64"/>
          </reference>
          <reference field="4" count="1" selected="0">
            <x v="65"/>
          </reference>
          <reference field="5" count="1">
            <x v="3"/>
          </reference>
        </references>
      </pivotArea>
    </format>
    <format dxfId="7311">
      <pivotArea dataOnly="0" labelOnly="1" fieldPosition="0">
        <references count="3">
          <reference field="0" count="1" selected="0">
            <x v="65"/>
          </reference>
          <reference field="4" count="1" selected="0">
            <x v="67"/>
          </reference>
          <reference field="5" count="1">
            <x v="10"/>
          </reference>
        </references>
      </pivotArea>
    </format>
    <format dxfId="7310">
      <pivotArea dataOnly="0" labelOnly="1" fieldPosition="0">
        <references count="3">
          <reference field="0" count="1" selected="0">
            <x v="66"/>
          </reference>
          <reference field="4" count="1" selected="0">
            <x v="68"/>
          </reference>
          <reference field="5" count="1">
            <x v="3"/>
          </reference>
        </references>
      </pivotArea>
    </format>
    <format dxfId="7309">
      <pivotArea dataOnly="0" labelOnly="1" fieldPosition="0">
        <references count="3">
          <reference field="0" count="1" selected="0">
            <x v="77"/>
          </reference>
          <reference field="4" count="1" selected="0">
            <x v="106"/>
          </reference>
          <reference field="5" count="1">
            <x v="10"/>
          </reference>
        </references>
      </pivotArea>
    </format>
    <format dxfId="7308">
      <pivotArea dataOnly="0" labelOnly="1" fieldPosition="0">
        <references count="3">
          <reference field="0" count="1" selected="0">
            <x v="79"/>
          </reference>
          <reference field="4" count="1" selected="0">
            <x v="110"/>
          </reference>
          <reference field="5" count="1">
            <x v="3"/>
          </reference>
        </references>
      </pivotArea>
    </format>
    <format dxfId="7307">
      <pivotArea dataOnly="0" labelOnly="1" fieldPosition="0">
        <references count="3">
          <reference field="0" count="1" selected="0">
            <x v="90"/>
          </reference>
          <reference field="4" count="1" selected="0">
            <x v="144"/>
          </reference>
          <reference field="5" count="1">
            <x v="10"/>
          </reference>
        </references>
      </pivotArea>
    </format>
    <format dxfId="7306">
      <pivotArea dataOnly="0" labelOnly="1" fieldPosition="0">
        <references count="3">
          <reference field="0" count="1" selected="0">
            <x v="91"/>
          </reference>
          <reference field="4" count="1" selected="0">
            <x v="145"/>
          </reference>
          <reference field="5" count="1">
            <x v="3"/>
          </reference>
        </references>
      </pivotArea>
    </format>
    <format dxfId="7305">
      <pivotArea dataOnly="0" labelOnly="1" fieldPosition="0">
        <references count="3">
          <reference field="0" count="1" selected="0">
            <x v="128"/>
          </reference>
          <reference field="4" count="1" selected="0">
            <x v="166"/>
          </reference>
          <reference field="5" count="1">
            <x v="10"/>
          </reference>
        </references>
      </pivotArea>
    </format>
    <format dxfId="7304">
      <pivotArea dataOnly="0" labelOnly="1" fieldPosition="0">
        <references count="3">
          <reference field="0" count="1" selected="0">
            <x v="129"/>
          </reference>
          <reference field="4" count="1" selected="0">
            <x v="167"/>
          </reference>
          <reference field="5" count="1">
            <x v="3"/>
          </reference>
        </references>
      </pivotArea>
    </format>
    <format dxfId="7303">
      <pivotArea dataOnly="0" labelOnly="1" fieldPosition="0">
        <references count="3">
          <reference field="0" count="1" selected="0">
            <x v="137"/>
          </reference>
          <reference field="4" count="1" selected="0">
            <x v="172"/>
          </reference>
          <reference field="5" count="1">
            <x v="10"/>
          </reference>
        </references>
      </pivotArea>
    </format>
    <format dxfId="7302">
      <pivotArea dataOnly="0" labelOnly="1" fieldPosition="0">
        <references count="3">
          <reference field="0" count="1" selected="0">
            <x v="138"/>
          </reference>
          <reference field="4" count="1" selected="0">
            <x v="173"/>
          </reference>
          <reference field="5" count="1">
            <x v="3"/>
          </reference>
        </references>
      </pivotArea>
    </format>
    <format dxfId="7301">
      <pivotArea dataOnly="0" labelOnly="1" fieldPosition="0">
        <references count="3">
          <reference field="0" count="1" selected="0">
            <x v="142"/>
          </reference>
          <reference field="4" count="1" selected="0">
            <x v="178"/>
          </reference>
          <reference field="5" count="1">
            <x v="10"/>
          </reference>
        </references>
      </pivotArea>
    </format>
    <format dxfId="7300">
      <pivotArea dataOnly="0" labelOnly="1" fieldPosition="0">
        <references count="3">
          <reference field="0" count="1" selected="0">
            <x v="143"/>
          </reference>
          <reference field="4" count="1" selected="0">
            <x v="180"/>
          </reference>
          <reference field="5" count="1">
            <x v="3"/>
          </reference>
        </references>
      </pivotArea>
    </format>
    <format dxfId="7299">
      <pivotArea dataOnly="0" labelOnly="1" fieldPosition="0">
        <references count="3">
          <reference field="0" count="1" selected="0">
            <x v="148"/>
          </reference>
          <reference field="4" count="1" selected="0">
            <x v="183"/>
          </reference>
          <reference field="5" count="1">
            <x v="10"/>
          </reference>
        </references>
      </pivotArea>
    </format>
    <format dxfId="7298">
      <pivotArea dataOnly="0" labelOnly="1" fieldPosition="0">
        <references count="3">
          <reference field="0" count="1" selected="0">
            <x v="149"/>
          </reference>
          <reference field="4" count="1" selected="0">
            <x v="185"/>
          </reference>
          <reference field="5" count="1">
            <x v="3"/>
          </reference>
        </references>
      </pivotArea>
    </format>
    <format dxfId="7297">
      <pivotArea dataOnly="0" labelOnly="1" fieldPosition="0">
        <references count="3">
          <reference field="0" count="1" selected="0">
            <x v="153"/>
          </reference>
          <reference field="4" count="1" selected="0">
            <x v="195"/>
          </reference>
          <reference field="5" count="1">
            <x v="10"/>
          </reference>
        </references>
      </pivotArea>
    </format>
    <format dxfId="7296">
      <pivotArea dataOnly="0" labelOnly="1" fieldPosition="0">
        <references count="3">
          <reference field="0" count="1" selected="0">
            <x v="154"/>
          </reference>
          <reference field="4" count="1" selected="0">
            <x v="196"/>
          </reference>
          <reference field="5" count="1">
            <x v="3"/>
          </reference>
        </references>
      </pivotArea>
    </format>
    <format dxfId="7295">
      <pivotArea dataOnly="0" labelOnly="1" fieldPosition="0">
        <references count="3">
          <reference field="0" count="1" selected="0">
            <x v="159"/>
          </reference>
          <reference field="4" count="1" selected="0">
            <x v="225"/>
          </reference>
          <reference field="5" count="1">
            <x v="10"/>
          </reference>
        </references>
      </pivotArea>
    </format>
    <format dxfId="7294">
      <pivotArea dataOnly="0" labelOnly="1" fieldPosition="0">
        <references count="3">
          <reference field="0" count="1" selected="0">
            <x v="160"/>
          </reference>
          <reference field="4" count="1" selected="0">
            <x v="237"/>
          </reference>
          <reference field="5" count="1">
            <x v="3"/>
          </reference>
        </references>
      </pivotArea>
    </format>
    <format dxfId="7293">
      <pivotArea dataOnly="0" labelOnly="1" fieldPosition="0">
        <references count="3">
          <reference field="0" count="1" selected="0">
            <x v="163"/>
          </reference>
          <reference field="4" count="1" selected="0">
            <x v="9"/>
          </reference>
          <reference field="5" count="1">
            <x v="9"/>
          </reference>
        </references>
      </pivotArea>
    </format>
    <format dxfId="7292">
      <pivotArea dataOnly="0" labelOnly="1" fieldPosition="0">
        <references count="3">
          <reference field="0" count="1" selected="0">
            <x v="171"/>
          </reference>
          <reference field="4" count="1" selected="0">
            <x v="96"/>
          </reference>
          <reference field="5" count="1">
            <x v="10"/>
          </reference>
        </references>
      </pivotArea>
    </format>
    <format dxfId="7291">
      <pivotArea dataOnly="0" labelOnly="1" fieldPosition="0">
        <references count="3">
          <reference field="0" count="1" selected="0">
            <x v="172"/>
          </reference>
          <reference field="4" count="1" selected="0">
            <x v="99"/>
          </reference>
          <reference field="5" count="1">
            <x v="9"/>
          </reference>
        </references>
      </pivotArea>
    </format>
    <format dxfId="7290">
      <pivotArea dataOnly="0" labelOnly="1" fieldPosition="0">
        <references count="3">
          <reference field="0" count="1" selected="0">
            <x v="196"/>
          </reference>
          <reference field="4" count="1" selected="0">
            <x v="143"/>
          </reference>
          <reference field="5" count="1">
            <x v="10"/>
          </reference>
        </references>
      </pivotArea>
    </format>
    <format dxfId="7289">
      <pivotArea dataOnly="0" labelOnly="1" fieldPosition="0">
        <references count="3">
          <reference field="0" count="1" selected="0">
            <x v="197"/>
          </reference>
          <reference field="4" count="1" selected="0">
            <x v="144"/>
          </reference>
          <reference field="5" count="1">
            <x v="9"/>
          </reference>
        </references>
      </pivotArea>
    </format>
    <format dxfId="7288">
      <pivotArea dataOnly="0" labelOnly="1" fieldPosition="0">
        <references count="3">
          <reference field="0" count="1" selected="0">
            <x v="237"/>
          </reference>
          <reference field="4" count="1" selected="0">
            <x v="175"/>
          </reference>
          <reference field="5" count="1">
            <x v="10"/>
          </reference>
        </references>
      </pivotArea>
    </format>
    <format dxfId="7287">
      <pivotArea dataOnly="0" labelOnly="1" fieldPosition="0">
        <references count="3">
          <reference field="0" count="1" selected="0">
            <x v="238"/>
          </reference>
          <reference field="4" count="1" selected="0">
            <x v="179"/>
          </reference>
          <reference field="5" count="1">
            <x v="9"/>
          </reference>
        </references>
      </pivotArea>
    </format>
    <format dxfId="7286">
      <pivotArea dataOnly="0" labelOnly="1" fieldPosition="0">
        <references count="3">
          <reference field="0" count="1" selected="0">
            <x v="255"/>
          </reference>
          <reference field="4" count="1" selected="0">
            <x v="6"/>
          </reference>
          <reference field="5" count="1">
            <x v="4"/>
          </reference>
        </references>
      </pivotArea>
    </format>
    <format dxfId="7285">
      <pivotArea dataOnly="0" labelOnly="1" fieldPosition="0">
        <references count="3">
          <reference field="0" count="1" selected="0">
            <x v="264"/>
          </reference>
          <reference field="4" count="1" selected="0">
            <x v="84"/>
          </reference>
          <reference field="5" count="1">
            <x v="2"/>
          </reference>
        </references>
      </pivotArea>
    </format>
    <format dxfId="7284">
      <pivotArea dataOnly="0" labelOnly="1" fieldPosition="0">
        <references count="3">
          <reference field="0" count="1" selected="0">
            <x v="270"/>
          </reference>
          <reference field="4" count="1" selected="0">
            <x v="135"/>
          </reference>
          <reference field="5" count="1">
            <x v="10"/>
          </reference>
        </references>
      </pivotArea>
    </format>
    <format dxfId="7283">
      <pivotArea dataOnly="0" labelOnly="1" fieldPosition="0">
        <references count="3">
          <reference field="0" count="1" selected="0">
            <x v="271"/>
          </reference>
          <reference field="4" count="1" selected="0">
            <x v="23"/>
          </reference>
          <reference field="5" count="1">
            <x v="2"/>
          </reference>
        </references>
      </pivotArea>
    </format>
    <format dxfId="7282">
      <pivotArea dataOnly="0" labelOnly="1" fieldPosition="0">
        <references count="3">
          <reference field="0" count="1" selected="0">
            <x v="339"/>
          </reference>
          <reference field="4" count="1" selected="0">
            <x v="167"/>
          </reference>
          <reference field="5" count="1">
            <x v="10"/>
          </reference>
        </references>
      </pivotArea>
    </format>
    <format dxfId="7281">
      <pivotArea dataOnly="0" labelOnly="1" fieldPosition="0">
        <references count="3">
          <reference field="0" count="1" selected="0">
            <x v="340"/>
          </reference>
          <reference field="4" count="1" selected="0">
            <x v="189"/>
          </reference>
          <reference field="5" count="1">
            <x v="2"/>
          </reference>
        </references>
      </pivotArea>
    </format>
    <format dxfId="7280">
      <pivotArea dataOnly="0" labelOnly="1" fieldPosition="0">
        <references count="3">
          <reference field="0" count="1" selected="0">
            <x v="368"/>
          </reference>
          <reference field="4" count="1" selected="0">
            <x v="86"/>
          </reference>
          <reference field="5" count="1">
            <x v="5"/>
          </reference>
        </references>
      </pivotArea>
    </format>
    <format dxfId="7279">
      <pivotArea dataOnly="0" labelOnly="1" fieldPosition="0">
        <references count="3">
          <reference field="0" count="1" selected="0">
            <x v="369"/>
          </reference>
          <reference field="4" count="1" selected="0">
            <x v="22"/>
          </reference>
          <reference field="5" count="1">
            <x v="10"/>
          </reference>
        </references>
      </pivotArea>
    </format>
    <format dxfId="7278">
      <pivotArea dataOnly="0" labelOnly="1" fieldPosition="0">
        <references count="3">
          <reference field="0" count="1" selected="0">
            <x v="370"/>
          </reference>
          <reference field="4" count="1" selected="0">
            <x v="84"/>
          </reference>
          <reference field="5" count="1">
            <x v="5"/>
          </reference>
        </references>
      </pivotArea>
    </format>
    <format dxfId="7277">
      <pivotArea dataOnly="0" labelOnly="1" fieldPosition="0">
        <references count="3">
          <reference field="0" count="1" selected="0">
            <x v="371"/>
          </reference>
          <reference field="4" count="1" selected="0">
            <x v="85"/>
          </reference>
          <reference field="5" count="1">
            <x v="10"/>
          </reference>
        </references>
      </pivotArea>
    </format>
    <format dxfId="7276">
      <pivotArea dataOnly="0" labelOnly="1" fieldPosition="0">
        <references count="3">
          <reference field="0" count="1" selected="0">
            <x v="372"/>
          </reference>
          <reference field="4" count="1" selected="0">
            <x v="123"/>
          </reference>
          <reference field="5" count="1">
            <x v="5"/>
          </reference>
        </references>
      </pivotArea>
    </format>
    <format dxfId="7275">
      <pivotArea dataOnly="0" labelOnly="1" fieldPosition="0">
        <references count="3">
          <reference field="0" count="1" selected="0">
            <x v="393"/>
          </reference>
          <reference field="4" count="1" selected="0">
            <x v="170"/>
          </reference>
          <reference field="5" count="1">
            <x v="10"/>
          </reference>
        </references>
      </pivotArea>
    </format>
    <format dxfId="7274">
      <pivotArea dataOnly="0" labelOnly="1" fieldPosition="0">
        <references count="3">
          <reference field="0" count="1" selected="0">
            <x v="394"/>
          </reference>
          <reference field="4" count="1" selected="0">
            <x v="171"/>
          </reference>
          <reference field="5" count="1">
            <x v="5"/>
          </reference>
        </references>
      </pivotArea>
    </format>
    <format dxfId="7273">
      <pivotArea dataOnly="0" labelOnly="1" fieldPosition="0">
        <references count="3">
          <reference field="0" count="1" selected="0">
            <x v="427"/>
          </reference>
          <reference field="4" count="1" selected="0">
            <x v="196"/>
          </reference>
          <reference field="5" count="1">
            <x v="10"/>
          </reference>
        </references>
      </pivotArea>
    </format>
    <format dxfId="7272">
      <pivotArea dataOnly="0" labelOnly="1" fieldPosition="0">
        <references count="3">
          <reference field="0" count="1" selected="0">
            <x v="428"/>
          </reference>
          <reference field="4" count="1" selected="0">
            <x v="199"/>
          </reference>
          <reference field="5" count="1">
            <x v="5"/>
          </reference>
        </references>
      </pivotArea>
    </format>
    <format dxfId="7271">
      <pivotArea dataOnly="0" labelOnly="1" fieldPosition="0">
        <references count="3">
          <reference field="0" count="1" selected="0">
            <x v="433"/>
          </reference>
          <reference field="4" count="1" selected="0">
            <x v="200"/>
          </reference>
          <reference field="5" count="1">
            <x v="10"/>
          </reference>
        </references>
      </pivotArea>
    </format>
    <format dxfId="7270">
      <pivotArea dataOnly="0" labelOnly="1" fieldPosition="0">
        <references count="3">
          <reference field="0" count="1" selected="0">
            <x v="435"/>
          </reference>
          <reference field="4" count="1" selected="0">
            <x v="202"/>
          </reference>
          <reference field="5" count="1">
            <x v="5"/>
          </reference>
        </references>
      </pivotArea>
    </format>
    <format dxfId="7269">
      <pivotArea dataOnly="0" labelOnly="1" fieldPosition="0">
        <references count="3">
          <reference field="0" count="1" selected="0">
            <x v="447"/>
          </reference>
          <reference field="4" count="1" selected="0">
            <x v="184"/>
          </reference>
          <reference field="5" count="1">
            <x v="8"/>
          </reference>
        </references>
      </pivotArea>
    </format>
    <format dxfId="7268">
      <pivotArea dataOnly="0" labelOnly="1" fieldPosition="0">
        <references count="3">
          <reference field="0" count="1" selected="0">
            <x v="456"/>
          </reference>
          <reference field="4" count="1" selected="0">
            <x v="191"/>
          </reference>
          <reference field="5" count="1">
            <x v="10"/>
          </reference>
        </references>
      </pivotArea>
    </format>
    <format dxfId="7267">
      <pivotArea dataOnly="0" labelOnly="1" fieldPosition="0">
        <references count="3">
          <reference field="0" count="1" selected="0">
            <x v="457"/>
          </reference>
          <reference field="4" count="1" selected="0">
            <x v="205"/>
          </reference>
          <reference field="5" count="1">
            <x v="8"/>
          </reference>
        </references>
      </pivotArea>
    </format>
    <format dxfId="7266">
      <pivotArea dataOnly="0" labelOnly="1" fieldPosition="0">
        <references count="3">
          <reference field="0" count="1" selected="0">
            <x v="459"/>
          </reference>
          <reference field="4" count="1" selected="0">
            <x v="205"/>
          </reference>
          <reference field="5" count="1">
            <x v="10"/>
          </reference>
        </references>
      </pivotArea>
    </format>
    <format dxfId="7265">
      <pivotArea dataOnly="0" labelOnly="1" fieldPosition="0">
        <references count="3">
          <reference field="0" count="1" selected="0">
            <x v="460"/>
          </reference>
          <reference field="4" count="1" selected="0">
            <x v="206"/>
          </reference>
          <reference field="5" count="1">
            <x v="8"/>
          </reference>
        </references>
      </pivotArea>
    </format>
    <format dxfId="7264">
      <pivotArea dataOnly="0" labelOnly="1" fieldPosition="0">
        <references count="3">
          <reference field="0" count="1" selected="0">
            <x v="461"/>
          </reference>
          <reference field="4" count="1" selected="0">
            <x v="206"/>
          </reference>
          <reference field="5" count="1">
            <x v="10"/>
          </reference>
        </references>
      </pivotArea>
    </format>
    <format dxfId="7263">
      <pivotArea dataOnly="0" labelOnly="1" fieldPosition="0">
        <references count="3">
          <reference field="0" count="1" selected="0">
            <x v="462"/>
          </reference>
          <reference field="4" count="1" selected="0">
            <x v="207"/>
          </reference>
          <reference field="5" count="1">
            <x v="8"/>
          </reference>
        </references>
      </pivotArea>
    </format>
    <format dxfId="7262">
      <pivotArea dataOnly="0" labelOnly="1" fieldPosition="0">
        <references count="3">
          <reference field="0" count="1" selected="0">
            <x v="464"/>
          </reference>
          <reference field="4" count="1" selected="0">
            <x v="207"/>
          </reference>
          <reference field="5" count="1">
            <x v="10"/>
          </reference>
        </references>
      </pivotArea>
    </format>
    <format dxfId="7261">
      <pivotArea dataOnly="0" labelOnly="1" fieldPosition="0">
        <references count="3">
          <reference field="0" count="1" selected="0">
            <x v="465"/>
          </reference>
          <reference field="4" count="1" selected="0">
            <x v="208"/>
          </reference>
          <reference field="5" count="1">
            <x v="8"/>
          </reference>
        </references>
      </pivotArea>
    </format>
    <format dxfId="7260">
      <pivotArea dataOnly="0" labelOnly="1" fieldPosition="0">
        <references count="3">
          <reference field="0" count="1" selected="0">
            <x v="468"/>
          </reference>
          <reference field="4" count="1" selected="0">
            <x v="208"/>
          </reference>
          <reference field="5" count="1">
            <x v="10"/>
          </reference>
        </references>
      </pivotArea>
    </format>
    <format dxfId="7259">
      <pivotArea dataOnly="0" labelOnly="1" fieldPosition="0">
        <references count="3">
          <reference field="0" count="1" selected="0">
            <x v="469"/>
          </reference>
          <reference field="4" count="1" selected="0">
            <x v="209"/>
          </reference>
          <reference field="5" count="1">
            <x v="8"/>
          </reference>
        </references>
      </pivotArea>
    </format>
    <format dxfId="7258">
      <pivotArea dataOnly="0" labelOnly="1" fieldPosition="0">
        <references count="3">
          <reference field="0" count="1" selected="0">
            <x v="471"/>
          </reference>
          <reference field="4" count="1" selected="0">
            <x v="209"/>
          </reference>
          <reference field="5" count="1">
            <x v="10"/>
          </reference>
        </references>
      </pivotArea>
    </format>
    <format dxfId="7257">
      <pivotArea dataOnly="0" labelOnly="1" fieldPosition="0">
        <references count="3">
          <reference field="0" count="1" selected="0">
            <x v="472"/>
          </reference>
          <reference field="4" count="1" selected="0">
            <x v="210"/>
          </reference>
          <reference field="5" count="1">
            <x v="8"/>
          </reference>
        </references>
      </pivotArea>
    </format>
    <format dxfId="7256">
      <pivotArea dataOnly="0" labelOnly="1" fieldPosition="0">
        <references count="3">
          <reference field="0" count="1" selected="0">
            <x v="477"/>
          </reference>
          <reference field="4" count="1" selected="0">
            <x v="211"/>
          </reference>
          <reference field="5" count="1">
            <x v="10"/>
          </reference>
        </references>
      </pivotArea>
    </format>
    <format dxfId="7255">
      <pivotArea dataOnly="0" labelOnly="1" fieldPosition="0">
        <references count="3">
          <reference field="0" count="1" selected="0">
            <x v="478"/>
          </reference>
          <reference field="4" count="1" selected="0">
            <x v="212"/>
          </reference>
          <reference field="5" count="1">
            <x v="8"/>
          </reference>
        </references>
      </pivotArea>
    </format>
    <format dxfId="7254">
      <pivotArea dataOnly="0" labelOnly="1" fieldPosition="0">
        <references count="3">
          <reference field="0" count="1" selected="0">
            <x v="480"/>
          </reference>
          <reference field="4" count="1" selected="0">
            <x v="213"/>
          </reference>
          <reference field="5" count="1">
            <x v="10"/>
          </reference>
        </references>
      </pivotArea>
    </format>
    <format dxfId="7253">
      <pivotArea dataOnly="0" labelOnly="1" fieldPosition="0">
        <references count="3">
          <reference field="0" count="1" selected="0">
            <x v="481"/>
          </reference>
          <reference field="4" count="1" selected="0">
            <x v="215"/>
          </reference>
          <reference field="5" count="1">
            <x v="8"/>
          </reference>
        </references>
      </pivotArea>
    </format>
    <format dxfId="7252">
      <pivotArea dataOnly="0" labelOnly="1" fieldPosition="0">
        <references count="3">
          <reference field="0" count="1" selected="0">
            <x v="483"/>
          </reference>
          <reference field="4" count="1" selected="0">
            <x v="215"/>
          </reference>
          <reference field="5" count="1">
            <x v="10"/>
          </reference>
        </references>
      </pivotArea>
    </format>
    <format dxfId="7251">
      <pivotArea dataOnly="0" labelOnly="1" fieldPosition="0">
        <references count="3">
          <reference field="0" count="1" selected="0">
            <x v="485"/>
          </reference>
          <reference field="4" count="1" selected="0">
            <x v="217"/>
          </reference>
          <reference field="5" count="1">
            <x v="8"/>
          </reference>
        </references>
      </pivotArea>
    </format>
    <format dxfId="7250">
      <pivotArea dataOnly="0" labelOnly="1" fieldPosition="0">
        <references count="3">
          <reference field="0" count="1" selected="0">
            <x v="486"/>
          </reference>
          <reference field="4" count="1" selected="0">
            <x v="218"/>
          </reference>
          <reference field="5" count="1">
            <x v="10"/>
          </reference>
        </references>
      </pivotArea>
    </format>
    <format dxfId="7249">
      <pivotArea dataOnly="0" labelOnly="1" fieldPosition="0">
        <references count="3">
          <reference field="0" count="1" selected="0">
            <x v="490"/>
          </reference>
          <reference field="4" count="1" selected="0">
            <x v="223"/>
          </reference>
          <reference field="5" count="1">
            <x v="8"/>
          </reference>
        </references>
      </pivotArea>
    </format>
    <format dxfId="7248">
      <pivotArea dataOnly="0" labelOnly="1" fieldPosition="0">
        <references count="3">
          <reference field="0" count="1" selected="0">
            <x v="491"/>
          </reference>
          <reference field="4" count="1" selected="0">
            <x v="235"/>
          </reference>
          <reference field="5" count="1">
            <x v="10"/>
          </reference>
        </references>
      </pivotArea>
    </format>
    <format dxfId="7247">
      <pivotArea dataOnly="0" labelOnly="1" fieldPosition="0">
        <references count="3">
          <reference field="0" count="1" selected="0">
            <x v="492"/>
          </reference>
          <reference field="4" count="1" selected="0">
            <x v="222"/>
          </reference>
          <reference field="5" count="1">
            <x v="8"/>
          </reference>
        </references>
      </pivotArea>
    </format>
    <format dxfId="7246">
      <pivotArea dataOnly="0" labelOnly="1" fieldPosition="0">
        <references count="3">
          <reference field="0" count="1" selected="0">
            <x v="505"/>
          </reference>
          <reference field="4" count="1" selected="0">
            <x v="236"/>
          </reference>
          <reference field="5" count="1">
            <x v="7"/>
          </reference>
        </references>
      </pivotArea>
    </format>
    <format dxfId="7245">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7244">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7243">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7242">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7241">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7240">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7239">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7238">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7237">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7236">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7235">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7234">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7233">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7232">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7231">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7230">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7229">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7228">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7227">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7226">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7225">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7224">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7223">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7222">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7221">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7220">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7219">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7218">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7217">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7216">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7215">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7214">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7213">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7212">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7211">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7210">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7209">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7208">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7207">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7206">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7205">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7204">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7203">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7202">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7201">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7200">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7199">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7198">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7197">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7196">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7195">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7194">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7193">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7192">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7191">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7190">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7189">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7188">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7187">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7186">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7185">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7184">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7183">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7182">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7181">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7180">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7179">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7178">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7177">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7176">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7175">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7174">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7173">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7172">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7171">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7170">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7169">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7168">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7167">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7166">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7165">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7164">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7163">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7162">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7161">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7160">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7159">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7158">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7157">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7156">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7155">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7154">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7153">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7152">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7151">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7150">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7149">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7148">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7147">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7146">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7145">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7144">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7143">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7142">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7141">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7140">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7139">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7138">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7137">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7136">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7135">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7134">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7133">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7132">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7131">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7130">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7129">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7128">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7127">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7126">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7125">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7124">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7123">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7122">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7121">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7120">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7119">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7118">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7117">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7116">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7115">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7114">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7113">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7112">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7111">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7110">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7109">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7108">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7107">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7106">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7105">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7104">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7103">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7102">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7101">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7100">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7099">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7098">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7097">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7096">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7095">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7094">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7093">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7092">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7091">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7090">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7089">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7088">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7087">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7086">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7085">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7084">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7083">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7082">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7081">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7080">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7079">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7078">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7077">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7076">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7075">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7074">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7073">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7072">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7071">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7070">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7069">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7068">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7067">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7066">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7065">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7064">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7063">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7062">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7061">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7060">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7059">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7058">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7057">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7056">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7055">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7054">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7053">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7052">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7051">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7050">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7049">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7048">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7047">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7046">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7045">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7044">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7043">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7042">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7041">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7040">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7039">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7038">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7037">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7036">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7035">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7034">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7033">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7032">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7031">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7030">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7029">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7028">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7027">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7026">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7025">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7024">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7023">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7022">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7021">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7020">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7019">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7018">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7017">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7016">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7015">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7014">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7013">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7012">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7011">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7010">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7009">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7008">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7007">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7006">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7005">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7004">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7003">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7002">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7001">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7000">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6999">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6998">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6997">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6996">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6995">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6994">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6993">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6992">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6991">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6990">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6989">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6988">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6987">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6986">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6985">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6984">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6983">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6982">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6981">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6980">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6979">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6978">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6977">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6976">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6975">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6974">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6973">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6972">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6971">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6970">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6969">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6968">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6967">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6966">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6965">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6964">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6963">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6962">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6961">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6960">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6959">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6958">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6957">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6956">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6955">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6954">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6953">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6952">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6951">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6950">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6949">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6948">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6947">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6946">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6945">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6944">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6943">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6942">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6941">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6940">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6939">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6938">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6937">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6936">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6935">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6934">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6933">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6932">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6931">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6930">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6929">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6928">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6927">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6926">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6925">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6924">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6923">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6922">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6921">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6920">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6919">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6918">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6917">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6916">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6915">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6914">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6913">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6912">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6911">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6910">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6909">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6908">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6907">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6906">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6905">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6904">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6903">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6902">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6901">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6900">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6899">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6898">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6897">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6896">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6895">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6894">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6893">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6892">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6891">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6890">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6889">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6888">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6887">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6886">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6885">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6884">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6883">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6882">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6881">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6880">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6879">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6878">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6877">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6876">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6875">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6874">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6873">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6872">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6871">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6870">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6869">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6868">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6867">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6866">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6865">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6864">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6863">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6862">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6861">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6860">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6859">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6858">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6857">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6856">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6855">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6854">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6853">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6852">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6851">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6850">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6849">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6848">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6847">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6846">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6845">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6844">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6843">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6842">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6841">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6840">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6839">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6838">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6837">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6836">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6835">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6834">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6833">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6832">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6831">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6830">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6829">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6828">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6827">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6826">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6825">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6824">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6823">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6822">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6821">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6820">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6819">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6818">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6817">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6816">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6815">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6814">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6813">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6812">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6811">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6810">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6809">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6808">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6807">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6806">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6805">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6804">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6803">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6802">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6801">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6800">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6799">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6798">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6797">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6796">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6795">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6794">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6793">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6792">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6791">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6790">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6789">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6788">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6787">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6786">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6785">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6784">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6783">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6782">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6781">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6780">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6779">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6778">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6777">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6776">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6775">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6774">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6773">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6772">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6771">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6770">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6769">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6768">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6767">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6766">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6765">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6764">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6763">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6762">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6761">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6760">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6759">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6758">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6757">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6756">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6755">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6754">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6753">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6752">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6751">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6750">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6749">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6748">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6747">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6746">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6745">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6744">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6743">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6742">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6741">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6740">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6739">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6738">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6737">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6736">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6735">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6734">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6733">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6732">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6731">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6730">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6729">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6728">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6727">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6726">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6725">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6724">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6723">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6722">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6721">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6720">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6719">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6718">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6717">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6716">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6715">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6714">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6713">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6712">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6711">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6710">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6709">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6708">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6707">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6706">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6705">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6704">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6703">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6702">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6701">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6700">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6699">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6698">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6697">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6696">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6695">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6694">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6693">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6692">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6691">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6690">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6689">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6688">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6687">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6686">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6685">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6684">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6683">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6682">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6681">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6680">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6679">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6678">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6677">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6676">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6675">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6674">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6673">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6672">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6671">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6670">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6669">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6668">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6667">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6666">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6665">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6664">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6663">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6662">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6661">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6660">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6659">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6658">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6657">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6656">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6655">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6654">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6653">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6652">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6651">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6650">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6649">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6648">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6647">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6646">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6645">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6644">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6643">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6642">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6641">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6640">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6639">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6638">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6637">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6636">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6635">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6634">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6633">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6632">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6631">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6630">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6629">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6628">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6627">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6626">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6625">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6624">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6623">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6622">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6621">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6620">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6619">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6618">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6617">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6616">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6615">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6614">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6613">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6612">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6611">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6610">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6609">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6608">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6607">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6606">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6605">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6604">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6603">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6602">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6601">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6600">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6599">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6598">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6597">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6596">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6595">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6594">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6593">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6592">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6591">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6590">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6589">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6588">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6587">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6586">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6585">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6584">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6583">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6582">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6581">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6580">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6579">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6578">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6577">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6576">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6575">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6574">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6573">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6572">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6571">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6570">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6569">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6568">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6567">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6566">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6565">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6564">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6563">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6562">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6561">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6560">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6559">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6558">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6557">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6556">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6555">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6554">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6553">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6552">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6551">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6550">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6549">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6548">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6547">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6546">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6545">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6544">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6543">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6542">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6541">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6540">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6539">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6538">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537">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6536">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6535">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6534">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533">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6532">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6531">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6530">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6529">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6528">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6527">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6526">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6525">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6524">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6523">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6522">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6521">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6520">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6519">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6518">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6517">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6516">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6515">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6514">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6513">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6512">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6511">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6510">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6509">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6508">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6507">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6506">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6505">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6504">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6503">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6502">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6501">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6500">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6499">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6498">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6497">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6496">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6495">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6494">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6493">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6492">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6491">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6490">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6489">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6488">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6487">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6486">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6485">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6484">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6483">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6482">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6481">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6480">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6479">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6478">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6477">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6476">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6475">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6474">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6473">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6472">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6471">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6470">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6469">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468">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6467">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6466">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6465">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6464">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6463">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6462">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6461">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6460">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459">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6458">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6457">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6456">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6455">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454">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6453">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6452">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6451">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6450">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6449">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6448">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6447">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6446">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6445">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6444">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443">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6442">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6441">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6440">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6439">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6438">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6437">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6436">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6435">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6434">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6433">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6432">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6431">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6430">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6429">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6428">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6427">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6426">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6425">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6424">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6423">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6422">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6421">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6420">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6419">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6418">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6417">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6416">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6415">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6414">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6413">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6412">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6411">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6410">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6409">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6408">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6407">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6406">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6405">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6404">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6403">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6402">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6401">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400">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6399">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6398">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6397">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6396">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6395">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6394">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6393">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6392">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6391">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6390">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6389">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6388">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6387">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6386">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6385">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6384">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6383">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6382">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6381">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6380">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6379">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6378">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6377">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6376">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6375">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6374">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6373">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6372">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6371">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6370">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6369">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6368">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6367">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6366">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6365">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6364">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6363">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6362">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6361">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6360">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359">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6358">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6357">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6356">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6355">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6354">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6353">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6352">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6351">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6350">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6349">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6348">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6347">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6346">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6345">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6344">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6343">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6342">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6341">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6340">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6339">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6338">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6337">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6336">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6335">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6334">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6333">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6332">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6331">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6330">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6329">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6328">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6327">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326">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6325">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6324">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6323">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6322">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6321">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6320">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6319">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6318">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6317">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6316">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6315">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6314">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6313">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6312">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6311">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6310">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6309">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6308">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6307">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6306">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6305">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6304">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6303">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6302">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6301">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6300">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6299">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6298">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6297">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6296">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6295">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6294">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6293">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6292">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6291">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6290">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6289">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6288">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6287">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6286">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6285">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6284">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6283">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6282">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6281">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6280">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6279">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6278">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6277">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6276">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6275">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6274">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6273">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6272">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6271">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6270">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6269">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6268">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6267">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6266">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6265">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6264">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6263">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6262">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6261">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6260">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6259">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6258">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6257">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6256">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6255">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6254">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6253">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6252">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6251">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6250">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6249">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6248">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6247">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6246">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6245">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6244">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6243">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6242">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6241">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6240">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6239">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6238">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6237">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6236">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6235">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6234">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6233">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6232">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6231">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6230">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6229">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6228">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6227">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6226">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6225">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6224">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6223">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6222">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6221">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6220">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6219">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6218">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6217">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6216">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6215">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6214">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6213">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6212">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6211">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6210">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6209">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6208">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6207">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6206">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6205">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204">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6203">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6202">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6201">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6200">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6199">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6198">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6197">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6196">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6195">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6194">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6193">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6192">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6191">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6190">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6189">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6188">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6187">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6186">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6185">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6184">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6183">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6182">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6181">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6180">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6179">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6178">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6177">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6176">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6175">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6174">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6173">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6172">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6171">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70">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6169">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6168">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6167">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6166">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6165">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64">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6163">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6162">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6161">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6160">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6159">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6158">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6157">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6156">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6155">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6154">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6153">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6152">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6151">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6150">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6149">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6148">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6147">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46">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6145">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6144">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43">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6142">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6141">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6140">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6139">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38">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6137">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6136">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6135">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6134">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6133">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6132">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31">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6130">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6129">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6128">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6127">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6126">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25">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6124">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6123">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22">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6121">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6120">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6119">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6118">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6117">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6116">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115">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6114">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6113">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6112">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6111">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6110">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6109">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6108">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6107">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6106">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6105">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6104">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6103">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6102">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6101">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6100">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6099">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6098">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6097">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6096">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6095">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6094">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6093">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6092">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6091">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6090">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6089">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088">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6087">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6086">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085">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6084">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6083">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6082">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6081">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6080">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6079">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6078">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6077">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6076">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6075">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6074">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6073">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6072">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6071">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6070">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6069">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6068">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6067">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6066">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6065">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6064">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6063">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6062">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6061">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6060">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6059">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6058">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057">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6056">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6055">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054">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6053">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6052">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6051">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6050">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6049">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048">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6047">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6046">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6045">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6044">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6043">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6042">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6041">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6040">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6039">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6038">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6037">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6036">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6035">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6034">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6033">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6032">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6031">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6030">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6029">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6028">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6027">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6026">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6025">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6024">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6023">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022">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6021">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6020">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6019">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6018">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6017">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6016">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6015">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6014">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6013">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012">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6011">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6010">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6009">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6008">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6007">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6006">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6005">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6004">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6003">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6002">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6001">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6000">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5999">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5998">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5997">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5996">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5995">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5994">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5993">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5992">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5991">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5990">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5989">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5988">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5987">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5986">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5985">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5984">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5983">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5982">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5981">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5980">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5979">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5978">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5977">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5976">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5975">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5974">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5973">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5972">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5971">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5970">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5969">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5968">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5967">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5966">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5965">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5964">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5963">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5962">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5961">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5960">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5959">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5958">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5957">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5956">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5955">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5954">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53">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5952">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5951">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5950">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49">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5948">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5947">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5946">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5945">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5944">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5943">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5942">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41">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5940">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39">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5938">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5937">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5936">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35">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5934">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33">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5932">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5931">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5930">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29">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5928">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27">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5926">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5925">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5924">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5923">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5922">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5921">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5920">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5919">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5918">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5917">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5916">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5915">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5914">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5913">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5912">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5911">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5910">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5909">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5908">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5907">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5906">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5905">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5904">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5903">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5902">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5901">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5900">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5899">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5898">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5897">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5896">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5895">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5894">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5893">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5892">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5891">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5890">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5889">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5888">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5887">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5886">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5885">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5884">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5883">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5882">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5881">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5880">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5879">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5878">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5877">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5876">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5875">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5874">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5873">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5872">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5871">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5870">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5869">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5868">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5867">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5866">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5865">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5864">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5863">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5862">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5861">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5860">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5859">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5858">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5857">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5856">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5855">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5854">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5853">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5852">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5851">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5850">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5849">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5848">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5847">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5846">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5845">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5844">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5843">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5842">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5841">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5840">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5839">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5838">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5837">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5836">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5835">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5834">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5833">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5832">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5831">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5830">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5829">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5828">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5827">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5826">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825">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5824">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5823">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822">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5821">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5820">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5819">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5818">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5817">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5816">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5815">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5814">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5813">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5812">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811">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5810">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5809">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5808">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5807">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5806">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5805">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5804">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5803">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5802">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5801">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5800">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5799">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5798">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5797">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5796">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5795">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5794">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5793">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5792">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5791">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5790">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5789">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5788">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5787">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5786">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5785">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5784">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5783">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5782">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5781">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5780">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5779">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5778">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5777">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5776">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5775">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5774">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5773">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5772">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5771">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5770">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5769">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5768">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5767">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5766">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5765">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5764">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5763">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5762">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5761">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5760">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5759">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5758">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5757">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5756">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5755">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5754">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5753">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5752">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5751">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5750">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749">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5748">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5747">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5746">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5745">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5744">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5743">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5742">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5741">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5740">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5739">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5738">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5737">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5736">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5735">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5734">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5733">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5732">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5731">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5730">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5729">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5728">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5727">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5726">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5725">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5724">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5723">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5722">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5721">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5720">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5719">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5718">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5717">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5716">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5715">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5714">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5713">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5712">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5711">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5710">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5709">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5708">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5707">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5706">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5705">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5704">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5703">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5702">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5701">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5700">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5699">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5698">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5697">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5696">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5695">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5694">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5693">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5692">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5691">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5690">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5689">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5688">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5687">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5686">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5685">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5684">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5683">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5682">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5681">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5680">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5679">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5678">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5677">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5676">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5675">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5674">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5673">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5672">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5671">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5670">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5669">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5668">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5667">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5666">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5665">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5664">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5663">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5662">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5661">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5660">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5659">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5658">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5657">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5656">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5655">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5654">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5653">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5652">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5651">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5650">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5649">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5648">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5647">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5646">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5645">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5644">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5643">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5642">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5641">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5640">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5639">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5638">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5637">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5636">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5635">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5634">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5633">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5632">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5631">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5630">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5629">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5628">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5627">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5626">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5625">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5624">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5623">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5622">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5621">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5620">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5619">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5618">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617">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5616">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5615">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5614">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5613">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5612">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611">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5610">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5609">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5608">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5607">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5606">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5605">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5604">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5603">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5602">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5601">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5600">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5599">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5598">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5597">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5596">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5595">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5594">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5593">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592">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5591">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5590">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589">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5588">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5587">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5586">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5585">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584">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5583">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5582">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5581">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5580">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5579">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5578">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577">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5576">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5575">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5574">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5573">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5572">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571">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5570">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569">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5568">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5567">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5566">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5565">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5564">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5563">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5562">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5561">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5560">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5559">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5558">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5557">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5556">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5555">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5554">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5553">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5552">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5551">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5550">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5549">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5548">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5547">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5546">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5545">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5544">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5543">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5542">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5541">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5540">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5539">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5538">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5537">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5536">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5535">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5534">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5533">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5532">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5531">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5530">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5529">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5528">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5527">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5526">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5525">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5524">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5523">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5522">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5521">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5520">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5519">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5518">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5517">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5516">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5515">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5514">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5513">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5512">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5511">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5510">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5509">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5508">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5507">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5506">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5505">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5504">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5503">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5502">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5501">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5500">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5499">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5498">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5497">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5496">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5495">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5494">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5493">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5492">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5491">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5490">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5489">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5488">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5487">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5486">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5485">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5484">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5483">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5482">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5481">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5480">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5479">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5478">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5477">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476">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5475">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474">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5473">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5472">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5471">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5470">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5469">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5468">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5467">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5466">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5465">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464">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5463">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5462">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5461">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5460">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5459">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5458">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5457">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5456">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5455">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5454">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5453">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5452">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5451">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5450">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5449">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5448">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5447">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5446">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5445">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5444">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5443">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5442">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5441">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5440">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5439">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5438">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5437">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5436">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5435">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5434">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5433">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5432">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5431">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5430">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5429">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5428">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5427">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5426">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5425">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5424">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5423">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5422">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5421">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5420">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5419">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5418">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5417">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5416">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5415">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414">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5413">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5412">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5411">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5410">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5409">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5408">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5407">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5406">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5405">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5404">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5403">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5402">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5401">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5400">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5399">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5398">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5397">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5396">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5395">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5394">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5393">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5392">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5391">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5390">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5389">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5388">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5387">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5386">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5385">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5384">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5383">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5382">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5381">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5380">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5379">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5378">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5377">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5376">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5375">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5374">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5373">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5372">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5371">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5370">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5369">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5368">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5367">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5366">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5365">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5364">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5363">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5362">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5361">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5360">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5359">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5358">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5357">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5356">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5355">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5354">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5353">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5352">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5351">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5350">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5349">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5348">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5347">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5346">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5345">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5344">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5343">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5342">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5341">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5340">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5339">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5338">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5337">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5336">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5335">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5334">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5333">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5332">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5331">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5330">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5329">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5328">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5327">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5326">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5325">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5324">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5323">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5322">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5321">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5320">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5319">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5318">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5317">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5316">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5315">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5314">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5313">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5312">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5311">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5310">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5309">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5308">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5307">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5306">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5305">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5304">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5303">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5302">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5301">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300">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5299">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5298">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5297">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5296">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5295">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294">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5293">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5292">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5291">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5290">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5289">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5288">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5287">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5286">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5285">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5284">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5283">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5282">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5281">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5280">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5279">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5278">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5277">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5276">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275">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5274">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5273">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272">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5271">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5270">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5269">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5268">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267">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5266">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5265">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5264">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5263">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5262">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5261">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260">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5259">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5258">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5257">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5256">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5255">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254">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5253">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252">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5251">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5250">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5249">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5248">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5247">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5246">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5245">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5244">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5243">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5242">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5241">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5240">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5239">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5238">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5237">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5236">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5235">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5234">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5233">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5232">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5231">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5230">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5229">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5228">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5227">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5226">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5225">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5224">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5223">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5222">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5221">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5220">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5219">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5218">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5217">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5216">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5215">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5214">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5213">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5212">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5211">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5210">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5209">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5208">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5207">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5206">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5205">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5204">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5203">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5202">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5201">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5200">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5199">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5198">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5197">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5196">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5195">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5194">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5193">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5192">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5191">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5190">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5189">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5188">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5187">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5186">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5185">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5184">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5183">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5182">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5181">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5180">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5179">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5178">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5177">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5176">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5175">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5174">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5173">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5172">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5171">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5170">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5169">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5168">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5167">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5166">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5165">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5164">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5163">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5162">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5161">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5160">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5159">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5158">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5157">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5156">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5155">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5154">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5153">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5152">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5151">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5150">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5149">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5148">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5147">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5146">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5145">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5144">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5143">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5142">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5141">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5140">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5139">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5138">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5137">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5136">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5135">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5134">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5133">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5132">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5131">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5130">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5129">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5128">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5127">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5126">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5125">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5124">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5123">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5122">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5121">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5120">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5119">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5118">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5117">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5116">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5115">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5114">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5113">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5112">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5111">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5110">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5109">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5108">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5107">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5106">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5105">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5104">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5103">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5102">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5101">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5100">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5099">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5098">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5097">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5096">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5095">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5094">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5093">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5092">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5091">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5090">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5089">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5088">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5087">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5086">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5085">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5084">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5083">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5082">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5081">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5080">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5079">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5078">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5077">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5076">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5075">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5074">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5073">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5072">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5071">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5070">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5069">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5068">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5067">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5066">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5065">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5064">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5063">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5062">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5061">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5060">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5059">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5058">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5057">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5056">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5055">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5054">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5053">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5052">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5051">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5050">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5049">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5048">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5047">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5046">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5045">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5044">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5043">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5042">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5041">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5040">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5039">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5038">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5037">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5036">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5035">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5034">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5033">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5032">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5031">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5030">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5029">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5028">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5027">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5026">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5025">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5024">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5023">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5022">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5021">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5020">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5019">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5018">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5017">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5016">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5015">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5014">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5013">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5012">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5011">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5010">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5009">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5008">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5007">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5006">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5005">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5004">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5003">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5002">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5001">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5000">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4999">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4998">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4997">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4996">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4995">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4994">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4993">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4992">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4991">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4990">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4989">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4988">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4987">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4986">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4985">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4984">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4983">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4982">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4981">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4980">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4979">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4978">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4977">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4976">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4975">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4974">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4973">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4972">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4971">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4970">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4969">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4968">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4967">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4966">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4965">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4964">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4963">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4962">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4961">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4960">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4959">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4958">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4957">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4956">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4955">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4954">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4953">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4952">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4951">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4950">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4949">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4948">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4947">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4946">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4945">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4944">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4943">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4942">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4941">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4940">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4939">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4938">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4937">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4936">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4935">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4934">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4933">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4932">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4931">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4930">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4929">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4928">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4927">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4926">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4925">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4924">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4923">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4922">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4921">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4920">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4919">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4918">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4917">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4916">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4915">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4914">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4913">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4912">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4911">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4910">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4909">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4908">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4907">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4906">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4905">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4904">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4903">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4902">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4901">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4900">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4899">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4898">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4897">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4896">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4895">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4894">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4893">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4892">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4891">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4890">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4889">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4888">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4887">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4886">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4885">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4884">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4883">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4882">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4881">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4880">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4879">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4878">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4877">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4876">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4875">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4874">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4873">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4872">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4871">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4870">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4869">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4868">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4867">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4866">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4865">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4864">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4863">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4862">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4861">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4860">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4859">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4858">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4857">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4856">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4855">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4854">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4853">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4852">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4851">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4850">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4849">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4848">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4847">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46">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4845">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44">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843">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4842">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841">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4840">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4839">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4838">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4837">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836">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35">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4834">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4833">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4832">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4831">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4830">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29">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4828">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4827">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4826">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4825">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4824">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4823">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22">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4821">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4820">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4819">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4818">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17">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4816">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4815">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14">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13">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812">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4811">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4810">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4809">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4808">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4807">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4806">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4805">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04">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4803">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4802">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801">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00">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4799">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798">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97">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796">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4795">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94">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4793">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4792">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91">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4790">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4789">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4788">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4787">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86">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4785">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4784">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4783">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4782">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4781">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780">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779">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778">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4777">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776">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4775">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4774">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4773">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4772">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4771">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4770">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769">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4768">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4767">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766">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65">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4764">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4763">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4762">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61">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4760">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4759">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58">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57">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756">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55">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54">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4753">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52">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751">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4750">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4749">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4748">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4747">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46">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745">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44">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743">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4742">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4741">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4740">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39">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38">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4737">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4736">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35">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4734">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4733">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32">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4731">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30">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729">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4728">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27">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4726">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4725">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724">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4723">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4722">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4721">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20">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4719">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4718">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17">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4716">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4715">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4714">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13">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4712">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4711">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4710">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09">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708">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4707">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4706">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05">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4704">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4703">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702">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4701">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700">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4699">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4698">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97">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4696">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4695">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4694">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693">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4692">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4691">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90">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4689">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4688">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4687">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4686">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4685">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4684">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683">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682">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4681">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80">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4679">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678">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4677">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676">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675">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4674">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4673">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4672">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4671">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670">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669">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68">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667">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66">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4665">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4664">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4663">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62">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61">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60">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659">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4658">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4657">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4656">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4655">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4654">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4653">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4652">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4651">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650">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4649">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48">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4647">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4646">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645">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4644">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4643">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4642">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4641">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4640">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639">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4638">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37">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636">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635">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4634">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4633">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32">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4631">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4630">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4629">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628">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627">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4626">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25">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4624">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4623">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4622">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4621">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20">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4619">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4618">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4617">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616">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15">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4614">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4613">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4612">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4611">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4610">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609">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08">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4607">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606">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4605">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4604">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4603">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4602">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4601">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4600">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4599">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598">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4597">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96">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595">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4594">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4593">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92">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591">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90">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589">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588">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4587">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586">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4585">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4584">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4583">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4582">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4581">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80">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4579">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578">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4577">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576">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4575">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574">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573">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572">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4571">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4570">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569">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68">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567">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4566">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4565">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4564">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4563">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4562">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4561">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560">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559">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4558">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4557">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4556">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555">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4554">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53">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4552">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551">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4550">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4549">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4548">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4547">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4546">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45">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544">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543">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542">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4541">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4540">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4539">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538">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4537">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4536">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4535">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4534">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4533">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532">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531">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530">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29">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4528">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4527">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526">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525">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4524">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4523">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4522">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4521">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4520">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519">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18">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517">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4516">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515">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4514">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4513">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512">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511">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4510">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4509">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4508">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4507">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4506">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505">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4504">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503">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4502">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4501">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4500">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4499">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498">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4497">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4496">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4495">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494">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4493">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492">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4491">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4490">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4489">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488">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4487">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486">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4485">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4484">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4483">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4482">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481">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4480">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4479">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4478">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4477">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4476">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475">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4474">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4473">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4472">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4471">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470">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4469">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4468">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4467">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466">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4465">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4464">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463">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4462">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461">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4460">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4459">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4458">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4457">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4456">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4455">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4454">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4453">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4452">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4451">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4450">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4449">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4448">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4447">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4446">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45">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4444">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43">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442">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4441">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440">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4439">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438">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4437">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4436">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435">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34">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33">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4432">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4431">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4430">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4429">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4428">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27">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4426">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4425">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4424">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4423">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4422">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4421">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20">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419">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4418">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4417">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416">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15">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414">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413">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12">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11">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410">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4409">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4408">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4407">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4406">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4405">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4404">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403">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02">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401">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4400">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99">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98">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397">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396">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95">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94">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93">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92">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4391">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4390">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89">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4388">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4387">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4386">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4385">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84">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4383">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382">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4381">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4380">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379">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378">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377">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376">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4375">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374">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373">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4372">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371">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4370">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4369">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68">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367">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4366">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4365">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364">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63">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362">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361">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4360">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4359">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58">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4357">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4356">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55">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54">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53">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52">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51">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50">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49">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348">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4347">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4346">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4345">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4344">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43">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342">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41">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340">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4339">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338">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4337">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36">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35">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4334">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33">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32">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31">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330">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4329">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28">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4327">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26">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25">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324">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23">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4322">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4321">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320">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19">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4318">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17">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16">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4315">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4314">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13">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12">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11">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4310">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309">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08">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307">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306">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4305">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04">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303">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4302">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4301">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00">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4299">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4298">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297">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4296">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295">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4294">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293">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92">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4291">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90">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4289">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288">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4287">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4286">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85">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4284">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83">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282">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281">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4280">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4279">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278">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277">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4276">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75">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4274">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273">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4272">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271">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270">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4269">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268">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4267">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4266">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265">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264">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63">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262">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61">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4260">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4259">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4258">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57">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56">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55">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254">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4253">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252">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4251">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4250">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4249">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48">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4247">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46">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45">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4244">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43">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242">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241">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240">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239">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4238">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237">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4236">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4235">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234">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33">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32">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31">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230">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229">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4228">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227">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26">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4225">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224">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4223">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222">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221">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4220">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19">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4218">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4217">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216">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4215">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14">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4213">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4212">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4211">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10">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09">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4208">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4207">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4206">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205">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4204">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203">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202">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01">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4200">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199">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4198">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197">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4196">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195">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4194">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4193">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4192">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4191">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190">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189">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88">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187">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186">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4185">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84">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183">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82">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181">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180">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4179">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178">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4177">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4176">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4175">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4174">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4173">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72">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4171">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170">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4169">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168">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4167">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166">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165">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164">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4163">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162">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61">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60">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159">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158">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4157">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4156">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4155">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154">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153">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52">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151">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150">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4149">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4148">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147">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146">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45">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44">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4143">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142">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4141">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4140">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4139">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138">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37">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36">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135">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34">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133">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4132">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4131">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4130">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129">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4128">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127">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4126">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4125">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4124">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23">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122">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121">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20">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4119">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118">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117">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116">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4115">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4114">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4113">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4112">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4111">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110">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09">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108">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107">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106">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4105">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4104">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03">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102">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4101">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00">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099">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098">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4097">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4096">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095">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094">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093">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4092">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4091">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4090">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4089">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088">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087">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4086">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4085">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084">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083">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082">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4081">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080">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4079">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078">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4077">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076">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4075">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074">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073">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072">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071">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4070">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4069">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4068">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4067">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4066">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065">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4064">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4063">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4062">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061">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060">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059">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058">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057">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056">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4055">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4054">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053">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052">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051">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4050">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4049">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4048">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047">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4046">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4045">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044">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4043">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042">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4041">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4040">
      <pivotArea type="all" dataOnly="0" outline="0" fieldPosition="0"/>
    </format>
    <format dxfId="403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038">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037">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036">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035">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034">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033">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4032">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4031">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4030">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4029">
      <pivotArea dataOnly="0" labelOnly="1" fieldPosition="0">
        <references count="1">
          <reference field="0" count="10">
            <x v="501"/>
            <x v="502"/>
            <x v="503"/>
            <x v="504"/>
            <x v="505"/>
            <x v="506"/>
            <x v="507"/>
            <x v="508"/>
            <x v="509"/>
            <x v="510"/>
          </reference>
        </references>
      </pivotArea>
    </format>
    <format dxfId="4028">
      <pivotArea dataOnly="0" labelOnly="1" grandRow="1" outline="0" fieldPosition="0"/>
    </format>
    <format dxfId="4027">
      <pivotArea dataOnly="0" labelOnly="1" fieldPosition="0">
        <references count="2">
          <reference field="0" count="1" selected="0">
            <x v="0"/>
          </reference>
          <reference field="4" count="1">
            <x v="119"/>
          </reference>
        </references>
      </pivotArea>
    </format>
    <format dxfId="4026">
      <pivotArea dataOnly="0" labelOnly="1" fieldPosition="0">
        <references count="2">
          <reference field="0" count="1" selected="0">
            <x v="1"/>
          </reference>
          <reference field="4" count="1">
            <x v="120"/>
          </reference>
        </references>
      </pivotArea>
    </format>
    <format dxfId="4025">
      <pivotArea dataOnly="0" labelOnly="1" fieldPosition="0">
        <references count="2">
          <reference field="0" count="1" selected="0">
            <x v="2"/>
          </reference>
          <reference field="4" count="1">
            <x v="121"/>
          </reference>
        </references>
      </pivotArea>
    </format>
    <format dxfId="4024">
      <pivotArea dataOnly="0" labelOnly="1" fieldPosition="0">
        <references count="2">
          <reference field="0" count="1" selected="0">
            <x v="3"/>
          </reference>
          <reference field="4" count="1">
            <x v="125"/>
          </reference>
        </references>
      </pivotArea>
    </format>
    <format dxfId="4023">
      <pivotArea dataOnly="0" labelOnly="1" fieldPosition="0">
        <references count="2">
          <reference field="0" count="1" selected="0">
            <x v="4"/>
          </reference>
          <reference field="4" count="1">
            <x v="129"/>
          </reference>
        </references>
      </pivotArea>
    </format>
    <format dxfId="4022">
      <pivotArea dataOnly="0" labelOnly="1" fieldPosition="0">
        <references count="2">
          <reference field="0" count="1" selected="0">
            <x v="6"/>
          </reference>
          <reference field="4" count="1">
            <x v="132"/>
          </reference>
        </references>
      </pivotArea>
    </format>
    <format dxfId="4021">
      <pivotArea dataOnly="0" labelOnly="1" fieldPosition="0">
        <references count="2">
          <reference field="0" count="1" selected="0">
            <x v="7"/>
          </reference>
          <reference field="4" count="1">
            <x v="139"/>
          </reference>
        </references>
      </pivotArea>
    </format>
    <format dxfId="4020">
      <pivotArea dataOnly="0" labelOnly="1" fieldPosition="0">
        <references count="2">
          <reference field="0" count="1" selected="0">
            <x v="8"/>
          </reference>
          <reference field="4" count="1">
            <x v="145"/>
          </reference>
        </references>
      </pivotArea>
    </format>
    <format dxfId="4019">
      <pivotArea dataOnly="0" labelOnly="1" fieldPosition="0">
        <references count="2">
          <reference field="0" count="1" selected="0">
            <x v="9"/>
          </reference>
          <reference field="4" count="1">
            <x v="151"/>
          </reference>
        </references>
      </pivotArea>
    </format>
    <format dxfId="4018">
      <pivotArea dataOnly="0" labelOnly="1" fieldPosition="0">
        <references count="2">
          <reference field="0" count="1" selected="0">
            <x v="10"/>
          </reference>
          <reference field="4" count="1">
            <x v="158"/>
          </reference>
        </references>
      </pivotArea>
    </format>
    <format dxfId="4017">
      <pivotArea dataOnly="0" labelOnly="1" fieldPosition="0">
        <references count="2">
          <reference field="0" count="1" selected="0">
            <x v="11"/>
          </reference>
          <reference field="4" count="1">
            <x v="164"/>
          </reference>
        </references>
      </pivotArea>
    </format>
    <format dxfId="4016">
      <pivotArea dataOnly="0" labelOnly="1" fieldPosition="0">
        <references count="2">
          <reference field="0" count="1" selected="0">
            <x v="12"/>
          </reference>
          <reference field="4" count="1">
            <x v="166"/>
          </reference>
        </references>
      </pivotArea>
    </format>
    <format dxfId="4015">
      <pivotArea dataOnly="0" labelOnly="1" fieldPosition="0">
        <references count="2">
          <reference field="0" count="1" selected="0">
            <x v="13"/>
          </reference>
          <reference field="4" count="1">
            <x v="167"/>
          </reference>
        </references>
      </pivotArea>
    </format>
    <format dxfId="4014">
      <pivotArea dataOnly="0" labelOnly="1" fieldPosition="0">
        <references count="2">
          <reference field="0" count="1" selected="0">
            <x v="16"/>
          </reference>
          <reference field="4" count="1">
            <x v="177"/>
          </reference>
        </references>
      </pivotArea>
    </format>
    <format dxfId="4013">
      <pivotArea dataOnly="0" labelOnly="1" fieldPosition="0">
        <references count="2">
          <reference field="0" count="1" selected="0">
            <x v="17"/>
          </reference>
          <reference field="4" count="1">
            <x v="0"/>
          </reference>
        </references>
      </pivotArea>
    </format>
    <format dxfId="4012">
      <pivotArea dataOnly="0" labelOnly="1" fieldPosition="0">
        <references count="2">
          <reference field="0" count="1" selected="0">
            <x v="18"/>
          </reference>
          <reference field="4" count="1">
            <x v="1"/>
          </reference>
        </references>
      </pivotArea>
    </format>
    <format dxfId="4011">
      <pivotArea dataOnly="0" labelOnly="1" fieldPosition="0">
        <references count="2">
          <reference field="0" count="1" selected="0">
            <x v="19"/>
          </reference>
          <reference field="4" count="1">
            <x v="2"/>
          </reference>
        </references>
      </pivotArea>
    </format>
    <format dxfId="4010">
      <pivotArea dataOnly="0" labelOnly="1" fieldPosition="0">
        <references count="2">
          <reference field="0" count="1" selected="0">
            <x v="20"/>
          </reference>
          <reference field="4" count="1">
            <x v="3"/>
          </reference>
        </references>
      </pivotArea>
    </format>
    <format dxfId="4009">
      <pivotArea dataOnly="0" labelOnly="1" fieldPosition="0">
        <references count="2">
          <reference field="0" count="1" selected="0">
            <x v="21"/>
          </reference>
          <reference field="4" count="1">
            <x v="4"/>
          </reference>
        </references>
      </pivotArea>
    </format>
    <format dxfId="4008">
      <pivotArea dataOnly="0" labelOnly="1" fieldPosition="0">
        <references count="2">
          <reference field="0" count="1" selected="0">
            <x v="22"/>
          </reference>
          <reference field="4" count="1">
            <x v="123"/>
          </reference>
        </references>
      </pivotArea>
    </format>
    <format dxfId="4007">
      <pivotArea dataOnly="0" labelOnly="1" fieldPosition="0">
        <references count="2">
          <reference field="0" count="1" selected="0">
            <x v="23"/>
          </reference>
          <reference field="4" count="1">
            <x v="163"/>
          </reference>
        </references>
      </pivotArea>
    </format>
    <format dxfId="4006">
      <pivotArea dataOnly="0" labelOnly="1" fieldPosition="0">
        <references count="2">
          <reference field="0" count="1" selected="0">
            <x v="25"/>
          </reference>
          <reference field="4" count="1">
            <x v="177"/>
          </reference>
        </references>
      </pivotArea>
    </format>
    <format dxfId="4005">
      <pivotArea dataOnly="0" labelOnly="1" fieldPosition="0">
        <references count="2">
          <reference field="0" count="1" selected="0">
            <x v="26"/>
          </reference>
          <reference field="4" count="1">
            <x v="5"/>
          </reference>
        </references>
      </pivotArea>
    </format>
    <format dxfId="4004">
      <pivotArea dataOnly="0" labelOnly="1" fieldPosition="0">
        <references count="2">
          <reference field="0" count="1" selected="0">
            <x v="27"/>
          </reference>
          <reference field="4" count="1">
            <x v="83"/>
          </reference>
        </references>
      </pivotArea>
    </format>
    <format dxfId="4003">
      <pivotArea dataOnly="0" labelOnly="1" fieldPosition="0">
        <references count="2">
          <reference field="0" count="1" selected="0">
            <x v="28"/>
          </reference>
          <reference field="4" count="1">
            <x v="13"/>
          </reference>
        </references>
      </pivotArea>
    </format>
    <format dxfId="4002">
      <pivotArea dataOnly="0" labelOnly="1" fieldPosition="0">
        <references count="2">
          <reference field="0" count="1" selected="0">
            <x v="29"/>
          </reference>
          <reference field="4" count="1">
            <x v="21"/>
          </reference>
        </references>
      </pivotArea>
    </format>
    <format dxfId="4001">
      <pivotArea dataOnly="0" labelOnly="1" fieldPosition="0">
        <references count="2">
          <reference field="0" count="1" selected="0">
            <x v="30"/>
          </reference>
          <reference field="4" count="1">
            <x v="97"/>
          </reference>
        </references>
      </pivotArea>
    </format>
    <format dxfId="4000">
      <pivotArea dataOnly="0" labelOnly="1" fieldPosition="0">
        <references count="2">
          <reference field="0" count="1" selected="0">
            <x v="31"/>
          </reference>
          <reference field="4" count="1">
            <x v="61"/>
          </reference>
        </references>
      </pivotArea>
    </format>
    <format dxfId="3999">
      <pivotArea dataOnly="0" labelOnly="1" fieldPosition="0">
        <references count="2">
          <reference field="0" count="1" selected="0">
            <x v="32"/>
          </reference>
          <reference field="4" count="1">
            <x v="7"/>
          </reference>
        </references>
      </pivotArea>
    </format>
    <format dxfId="3998">
      <pivotArea dataOnly="0" labelOnly="1" fieldPosition="0">
        <references count="2">
          <reference field="0" count="1" selected="0">
            <x v="33"/>
          </reference>
          <reference field="4" count="1">
            <x v="11"/>
          </reference>
        </references>
      </pivotArea>
    </format>
    <format dxfId="3997">
      <pivotArea dataOnly="0" labelOnly="1" fieldPosition="0">
        <references count="2">
          <reference field="0" count="1" selected="0">
            <x v="34"/>
          </reference>
          <reference field="4" count="1">
            <x v="14"/>
          </reference>
        </references>
      </pivotArea>
    </format>
    <format dxfId="3996">
      <pivotArea dataOnly="0" labelOnly="1" fieldPosition="0">
        <references count="2">
          <reference field="0" count="1" selected="0">
            <x v="35"/>
          </reference>
          <reference field="4" count="1">
            <x v="21"/>
          </reference>
        </references>
      </pivotArea>
    </format>
    <format dxfId="3995">
      <pivotArea dataOnly="0" labelOnly="1" fieldPosition="0">
        <references count="2">
          <reference field="0" count="1" selected="0">
            <x v="36"/>
          </reference>
          <reference field="4" count="1">
            <x v="27"/>
          </reference>
        </references>
      </pivotArea>
    </format>
    <format dxfId="3994">
      <pivotArea dataOnly="0" labelOnly="1" fieldPosition="0">
        <references count="2">
          <reference field="0" count="1" selected="0">
            <x v="37"/>
          </reference>
          <reference field="4" count="1">
            <x v="39"/>
          </reference>
        </references>
      </pivotArea>
    </format>
    <format dxfId="3993">
      <pivotArea dataOnly="0" labelOnly="1" fieldPosition="0">
        <references count="2">
          <reference field="0" count="1" selected="0">
            <x v="38"/>
          </reference>
          <reference field="4" count="1">
            <x v="45"/>
          </reference>
        </references>
      </pivotArea>
    </format>
    <format dxfId="3992">
      <pivotArea dataOnly="0" labelOnly="1" fieldPosition="0">
        <references count="2">
          <reference field="0" count="1" selected="0">
            <x v="39"/>
          </reference>
          <reference field="4" count="1">
            <x v="66"/>
          </reference>
        </references>
      </pivotArea>
    </format>
    <format dxfId="3991">
      <pivotArea dataOnly="0" labelOnly="1" fieldPosition="0">
        <references count="2">
          <reference field="0" count="1" selected="0">
            <x v="40"/>
          </reference>
          <reference field="4" count="1">
            <x v="100"/>
          </reference>
        </references>
      </pivotArea>
    </format>
    <format dxfId="3990">
      <pivotArea dataOnly="0" labelOnly="1" fieldPosition="0">
        <references count="2">
          <reference field="0" count="1" selected="0">
            <x v="41"/>
          </reference>
          <reference field="4" count="1">
            <x v="162"/>
          </reference>
        </references>
      </pivotArea>
    </format>
    <format dxfId="3989">
      <pivotArea dataOnly="0" labelOnly="1" fieldPosition="0">
        <references count="2">
          <reference field="0" count="1" selected="0">
            <x v="42"/>
          </reference>
          <reference field="4" count="1">
            <x v="8"/>
          </reference>
        </references>
      </pivotArea>
    </format>
    <format dxfId="3988">
      <pivotArea dataOnly="0" labelOnly="1" fieldPosition="0">
        <references count="2">
          <reference field="0" count="1" selected="0">
            <x v="43"/>
          </reference>
          <reference field="4" count="1">
            <x v="10"/>
          </reference>
        </references>
      </pivotArea>
    </format>
    <format dxfId="3987">
      <pivotArea dataOnly="0" labelOnly="1" fieldPosition="0">
        <references count="2">
          <reference field="0" count="1" selected="0">
            <x v="44"/>
          </reference>
          <reference field="4" count="1">
            <x v="12"/>
          </reference>
        </references>
      </pivotArea>
    </format>
    <format dxfId="3986">
      <pivotArea dataOnly="0" labelOnly="1" fieldPosition="0">
        <references count="2">
          <reference field="0" count="1" selected="0">
            <x v="45"/>
          </reference>
          <reference field="4" count="1">
            <x v="16"/>
          </reference>
        </references>
      </pivotArea>
    </format>
    <format dxfId="3985">
      <pivotArea dataOnly="0" labelOnly="1" fieldPosition="0">
        <references count="2">
          <reference field="0" count="1" selected="0">
            <x v="46"/>
          </reference>
          <reference field="4" count="1">
            <x v="17"/>
          </reference>
        </references>
      </pivotArea>
    </format>
    <format dxfId="3984">
      <pivotArea dataOnly="0" labelOnly="1" fieldPosition="0">
        <references count="2">
          <reference field="0" count="1" selected="0">
            <x v="47"/>
          </reference>
          <reference field="4" count="1">
            <x v="19"/>
          </reference>
        </references>
      </pivotArea>
    </format>
    <format dxfId="3983">
      <pivotArea dataOnly="0" labelOnly="1" fieldPosition="0">
        <references count="2">
          <reference field="0" count="1" selected="0">
            <x v="48"/>
          </reference>
          <reference field="4" count="1">
            <x v="20"/>
          </reference>
        </references>
      </pivotArea>
    </format>
    <format dxfId="3982">
      <pivotArea dataOnly="0" labelOnly="1" fieldPosition="0">
        <references count="2">
          <reference field="0" count="1" selected="0">
            <x v="49"/>
          </reference>
          <reference field="4" count="1">
            <x v="21"/>
          </reference>
        </references>
      </pivotArea>
    </format>
    <format dxfId="3981">
      <pivotArea dataOnly="0" labelOnly="1" fieldPosition="0">
        <references count="2">
          <reference field="0" count="1" selected="0">
            <x v="52"/>
          </reference>
          <reference field="4" count="1">
            <x v="23"/>
          </reference>
        </references>
      </pivotArea>
    </format>
    <format dxfId="3980">
      <pivotArea dataOnly="0" labelOnly="1" fieldPosition="0">
        <references count="2">
          <reference field="0" count="1" selected="0">
            <x v="53"/>
          </reference>
          <reference field="4" count="1">
            <x v="28"/>
          </reference>
        </references>
      </pivotArea>
    </format>
    <format dxfId="3979">
      <pivotArea dataOnly="0" labelOnly="1" fieldPosition="0">
        <references count="2">
          <reference field="0" count="1" selected="0">
            <x v="54"/>
          </reference>
          <reference field="4" count="1">
            <x v="29"/>
          </reference>
        </references>
      </pivotArea>
    </format>
    <format dxfId="3978">
      <pivotArea dataOnly="0" labelOnly="1" fieldPosition="0">
        <references count="2">
          <reference field="0" count="1" selected="0">
            <x v="55"/>
          </reference>
          <reference field="4" count="1">
            <x v="33"/>
          </reference>
        </references>
      </pivotArea>
    </format>
    <format dxfId="3977">
      <pivotArea dataOnly="0" labelOnly="1" fieldPosition="0">
        <references count="2">
          <reference field="0" count="1" selected="0">
            <x v="56"/>
          </reference>
          <reference field="4" count="1">
            <x v="34"/>
          </reference>
        </references>
      </pivotArea>
    </format>
    <format dxfId="3976">
      <pivotArea dataOnly="0" labelOnly="1" fieldPosition="0">
        <references count="2">
          <reference field="0" count="1" selected="0">
            <x v="57"/>
          </reference>
          <reference field="4" count="1">
            <x v="36"/>
          </reference>
        </references>
      </pivotArea>
    </format>
    <format dxfId="3975">
      <pivotArea dataOnly="0" labelOnly="1" fieldPosition="0">
        <references count="2">
          <reference field="0" count="1" selected="0">
            <x v="58"/>
          </reference>
          <reference field="4" count="1">
            <x v="40"/>
          </reference>
        </references>
      </pivotArea>
    </format>
    <format dxfId="3974">
      <pivotArea dataOnly="0" labelOnly="1" fieldPosition="0">
        <references count="2">
          <reference field="0" count="1" selected="0">
            <x v="59"/>
          </reference>
          <reference field="4" count="1">
            <x v="42"/>
          </reference>
        </references>
      </pivotArea>
    </format>
    <format dxfId="3973">
      <pivotArea dataOnly="0" labelOnly="1" fieldPosition="0">
        <references count="2">
          <reference field="0" count="1" selected="0">
            <x v="60"/>
          </reference>
          <reference field="4" count="1">
            <x v="49"/>
          </reference>
        </references>
      </pivotArea>
    </format>
    <format dxfId="3972">
      <pivotArea dataOnly="0" labelOnly="1" fieldPosition="0">
        <references count="2">
          <reference field="0" count="1" selected="0">
            <x v="61"/>
          </reference>
          <reference field="4" count="1">
            <x v="50"/>
          </reference>
        </references>
      </pivotArea>
    </format>
    <format dxfId="3971">
      <pivotArea dataOnly="0" labelOnly="1" fieldPosition="0">
        <references count="2">
          <reference field="0" count="1" selected="0">
            <x v="62"/>
          </reference>
          <reference field="4" count="1">
            <x v="51"/>
          </reference>
        </references>
      </pivotArea>
    </format>
    <format dxfId="3970">
      <pivotArea dataOnly="0" labelOnly="1" fieldPosition="0">
        <references count="2">
          <reference field="0" count="1" selected="0">
            <x v="63"/>
          </reference>
          <reference field="4" count="1">
            <x v="54"/>
          </reference>
        </references>
      </pivotArea>
    </format>
    <format dxfId="3969">
      <pivotArea dataOnly="0" labelOnly="1" fieldPosition="0">
        <references count="2">
          <reference field="0" count="1" selected="0">
            <x v="64"/>
          </reference>
          <reference field="4" count="1">
            <x v="65"/>
          </reference>
        </references>
      </pivotArea>
    </format>
    <format dxfId="3968">
      <pivotArea dataOnly="0" labelOnly="1" fieldPosition="0">
        <references count="2">
          <reference field="0" count="1" selected="0">
            <x v="65"/>
          </reference>
          <reference field="4" count="1">
            <x v="67"/>
          </reference>
        </references>
      </pivotArea>
    </format>
    <format dxfId="3967">
      <pivotArea dataOnly="0" labelOnly="1" fieldPosition="0">
        <references count="2">
          <reference field="0" count="1" selected="0">
            <x v="66"/>
          </reference>
          <reference field="4" count="1">
            <x v="68"/>
          </reference>
        </references>
      </pivotArea>
    </format>
    <format dxfId="3966">
      <pivotArea dataOnly="0" labelOnly="1" fieldPosition="0">
        <references count="2">
          <reference field="0" count="1" selected="0">
            <x v="67"/>
          </reference>
          <reference field="4" count="1">
            <x v="69"/>
          </reference>
        </references>
      </pivotArea>
    </format>
    <format dxfId="3965">
      <pivotArea dataOnly="0" labelOnly="1" fieldPosition="0">
        <references count="2">
          <reference field="0" count="1" selected="0">
            <x v="68"/>
          </reference>
          <reference field="4" count="1">
            <x v="76"/>
          </reference>
        </references>
      </pivotArea>
    </format>
    <format dxfId="3964">
      <pivotArea dataOnly="0" labelOnly="1" fieldPosition="0">
        <references count="2">
          <reference field="0" count="1" selected="0">
            <x v="69"/>
          </reference>
          <reference field="4" count="1">
            <x v="79"/>
          </reference>
        </references>
      </pivotArea>
    </format>
    <format dxfId="3963">
      <pivotArea dataOnly="0" labelOnly="1" fieldPosition="0">
        <references count="2">
          <reference field="0" count="1" selected="0">
            <x v="70"/>
          </reference>
          <reference field="4" count="1">
            <x v="82"/>
          </reference>
        </references>
      </pivotArea>
    </format>
    <format dxfId="3962">
      <pivotArea dataOnly="0" labelOnly="1" fieldPosition="0">
        <references count="2">
          <reference field="0" count="1" selected="0">
            <x v="71"/>
          </reference>
          <reference field="4" count="1">
            <x v="97"/>
          </reference>
        </references>
      </pivotArea>
    </format>
    <format dxfId="3961">
      <pivotArea dataOnly="0" labelOnly="1" fieldPosition="0">
        <references count="2">
          <reference field="0" count="1" selected="0">
            <x v="72"/>
          </reference>
          <reference field="4" count="1">
            <x v="98"/>
          </reference>
        </references>
      </pivotArea>
    </format>
    <format dxfId="3960">
      <pivotArea dataOnly="0" labelOnly="1" fieldPosition="0">
        <references count="2">
          <reference field="0" count="1" selected="0">
            <x v="73"/>
          </reference>
          <reference field="4" count="1">
            <x v="99"/>
          </reference>
        </references>
      </pivotArea>
    </format>
    <format dxfId="3959">
      <pivotArea dataOnly="0" labelOnly="1" fieldPosition="0">
        <references count="2">
          <reference field="0" count="1" selected="0">
            <x v="75"/>
          </reference>
          <reference field="4" count="1">
            <x v="101"/>
          </reference>
        </references>
      </pivotArea>
    </format>
    <format dxfId="3958">
      <pivotArea dataOnly="0" labelOnly="1" fieldPosition="0">
        <references count="2">
          <reference field="0" count="1" selected="0">
            <x v="76"/>
          </reference>
          <reference field="4" count="1">
            <x v="103"/>
          </reference>
        </references>
      </pivotArea>
    </format>
    <format dxfId="3957">
      <pivotArea dataOnly="0" labelOnly="1" fieldPosition="0">
        <references count="2">
          <reference field="0" count="1" selected="0">
            <x v="77"/>
          </reference>
          <reference field="4" count="1">
            <x v="106"/>
          </reference>
        </references>
      </pivotArea>
    </format>
    <format dxfId="3956">
      <pivotArea dataOnly="0" labelOnly="1" fieldPosition="0">
        <references count="2">
          <reference field="0" count="1" selected="0">
            <x v="78"/>
          </reference>
          <reference field="4" count="1">
            <x v="108"/>
          </reference>
        </references>
      </pivotArea>
    </format>
    <format dxfId="3955">
      <pivotArea dataOnly="0" labelOnly="1" fieldPosition="0">
        <references count="2">
          <reference field="0" count="1" selected="0">
            <x v="79"/>
          </reference>
          <reference field="4" count="1">
            <x v="110"/>
          </reference>
        </references>
      </pivotArea>
    </format>
    <format dxfId="3954">
      <pivotArea dataOnly="0" labelOnly="1" fieldPosition="0">
        <references count="2">
          <reference field="0" count="1" selected="0">
            <x v="80"/>
          </reference>
          <reference field="4" count="1">
            <x v="111"/>
          </reference>
        </references>
      </pivotArea>
    </format>
    <format dxfId="3953">
      <pivotArea dataOnly="0" labelOnly="1" fieldPosition="0">
        <references count="2">
          <reference field="0" count="1" selected="0">
            <x v="81"/>
          </reference>
          <reference field="4" count="1">
            <x v="113"/>
          </reference>
        </references>
      </pivotArea>
    </format>
    <format dxfId="3952">
      <pivotArea dataOnly="0" labelOnly="1" fieldPosition="0">
        <references count="2">
          <reference field="0" count="1" selected="0">
            <x v="82"/>
          </reference>
          <reference field="4" count="1">
            <x v="114"/>
          </reference>
        </references>
      </pivotArea>
    </format>
    <format dxfId="3951">
      <pivotArea dataOnly="0" labelOnly="1" fieldPosition="0">
        <references count="2">
          <reference field="0" count="1" selected="0">
            <x v="83"/>
          </reference>
          <reference field="4" count="1">
            <x v="115"/>
          </reference>
        </references>
      </pivotArea>
    </format>
    <format dxfId="3950">
      <pivotArea dataOnly="0" labelOnly="1" fieldPosition="0">
        <references count="2">
          <reference field="0" count="1" selected="0">
            <x v="84"/>
          </reference>
          <reference field="4" count="1">
            <x v="129"/>
          </reference>
        </references>
      </pivotArea>
    </format>
    <format dxfId="3949">
      <pivotArea dataOnly="0" labelOnly="1" fieldPosition="0">
        <references count="2">
          <reference field="0" count="1" selected="0">
            <x v="85"/>
          </reference>
          <reference field="4" count="1">
            <x v="130"/>
          </reference>
        </references>
      </pivotArea>
    </format>
    <format dxfId="3948">
      <pivotArea dataOnly="0" labelOnly="1" fieldPosition="0">
        <references count="2">
          <reference field="0" count="1" selected="0">
            <x v="86"/>
          </reference>
          <reference field="4" count="1">
            <x v="131"/>
          </reference>
        </references>
      </pivotArea>
    </format>
    <format dxfId="3947">
      <pivotArea dataOnly="0" labelOnly="1" fieldPosition="0">
        <references count="2">
          <reference field="0" count="1" selected="0">
            <x v="87"/>
          </reference>
          <reference field="4" count="1">
            <x v="134"/>
          </reference>
        </references>
      </pivotArea>
    </format>
    <format dxfId="3946">
      <pivotArea dataOnly="0" labelOnly="1" fieldPosition="0">
        <references count="2">
          <reference field="0" count="1" selected="0">
            <x v="88"/>
          </reference>
          <reference field="4" count="1">
            <x v="138"/>
          </reference>
        </references>
      </pivotArea>
    </format>
    <format dxfId="3945">
      <pivotArea dataOnly="0" labelOnly="1" fieldPosition="0">
        <references count="2">
          <reference field="0" count="1" selected="0">
            <x v="89"/>
          </reference>
          <reference field="4" count="1">
            <x v="139"/>
          </reference>
        </references>
      </pivotArea>
    </format>
    <format dxfId="3944">
      <pivotArea dataOnly="0" labelOnly="1" fieldPosition="0">
        <references count="2">
          <reference field="0" count="1" selected="0">
            <x v="90"/>
          </reference>
          <reference field="4" count="1">
            <x v="144"/>
          </reference>
        </references>
      </pivotArea>
    </format>
    <format dxfId="3943">
      <pivotArea dataOnly="0" labelOnly="1" fieldPosition="0">
        <references count="2">
          <reference field="0" count="1" selected="0">
            <x v="91"/>
          </reference>
          <reference field="4" count="1">
            <x v="145"/>
          </reference>
        </references>
      </pivotArea>
    </format>
    <format dxfId="3942">
      <pivotArea dataOnly="0" labelOnly="1" fieldPosition="0">
        <references count="2">
          <reference field="0" count="1" selected="0">
            <x v="92"/>
          </reference>
          <reference field="4" count="1">
            <x v="146"/>
          </reference>
        </references>
      </pivotArea>
    </format>
    <format dxfId="3941">
      <pivotArea dataOnly="0" labelOnly="1" fieldPosition="0">
        <references count="2">
          <reference field="0" count="1" selected="0">
            <x v="93"/>
          </reference>
          <reference field="4" count="1">
            <x v="147"/>
          </reference>
        </references>
      </pivotArea>
    </format>
    <format dxfId="3940">
      <pivotArea dataOnly="0" labelOnly="1" fieldPosition="0">
        <references count="2">
          <reference field="0" count="1" selected="0">
            <x v="94"/>
          </reference>
          <reference field="4" count="1">
            <x v="149"/>
          </reference>
        </references>
      </pivotArea>
    </format>
    <format dxfId="3939">
      <pivotArea dataOnly="0" labelOnly="1" fieldPosition="0">
        <references count="2">
          <reference field="0" count="1" selected="0">
            <x v="95"/>
          </reference>
          <reference field="4" count="1">
            <x v="150"/>
          </reference>
        </references>
      </pivotArea>
    </format>
    <format dxfId="3938">
      <pivotArea dataOnly="0" labelOnly="1" fieldPosition="0">
        <references count="2">
          <reference field="0" count="1" selected="0">
            <x v="98"/>
          </reference>
          <reference field="4" count="1">
            <x v="151"/>
          </reference>
        </references>
      </pivotArea>
    </format>
    <format dxfId="3937">
      <pivotArea dataOnly="0" labelOnly="1" fieldPosition="0">
        <references count="2">
          <reference field="0" count="1" selected="0">
            <x v="99"/>
          </reference>
          <reference field="4" count="1">
            <x v="152"/>
          </reference>
        </references>
      </pivotArea>
    </format>
    <format dxfId="3936">
      <pivotArea dataOnly="0" labelOnly="1" fieldPosition="0">
        <references count="2">
          <reference field="0" count="1" selected="0">
            <x v="100"/>
          </reference>
          <reference field="4" count="1">
            <x v="156"/>
          </reference>
        </references>
      </pivotArea>
    </format>
    <format dxfId="3935">
      <pivotArea dataOnly="0" labelOnly="1" fieldPosition="0">
        <references count="2">
          <reference field="0" count="1" selected="0">
            <x v="103"/>
          </reference>
          <reference field="4" count="1">
            <x v="157"/>
          </reference>
        </references>
      </pivotArea>
    </format>
    <format dxfId="3934">
      <pivotArea dataOnly="0" labelOnly="1" fieldPosition="0">
        <references count="2">
          <reference field="0" count="1" selected="0">
            <x v="104"/>
          </reference>
          <reference field="4" count="1">
            <x v="159"/>
          </reference>
        </references>
      </pivotArea>
    </format>
    <format dxfId="3933">
      <pivotArea dataOnly="0" labelOnly="1" fieldPosition="0">
        <references count="2">
          <reference field="0" count="1" selected="0">
            <x v="106"/>
          </reference>
          <reference field="4" count="1">
            <x v="162"/>
          </reference>
        </references>
      </pivotArea>
    </format>
    <format dxfId="3932">
      <pivotArea dataOnly="0" labelOnly="1" fieldPosition="0">
        <references count="2">
          <reference field="0" count="1" selected="0">
            <x v="107"/>
          </reference>
          <reference field="4" count="1">
            <x v="25"/>
          </reference>
        </references>
      </pivotArea>
    </format>
    <format dxfId="3931">
      <pivotArea dataOnly="0" labelOnly="1" fieldPosition="0">
        <references count="2">
          <reference field="0" count="1" selected="0">
            <x v="108"/>
          </reference>
          <reference field="4" count="1">
            <x v="30"/>
          </reference>
        </references>
      </pivotArea>
    </format>
    <format dxfId="3930">
      <pivotArea dataOnly="0" labelOnly="1" fieldPosition="0">
        <references count="2">
          <reference field="0" count="1" selected="0">
            <x v="109"/>
          </reference>
          <reference field="4" count="1">
            <x v="31"/>
          </reference>
        </references>
      </pivotArea>
    </format>
    <format dxfId="3929">
      <pivotArea dataOnly="0" labelOnly="1" fieldPosition="0">
        <references count="2">
          <reference field="0" count="1" selected="0">
            <x v="110"/>
          </reference>
          <reference field="4" count="1">
            <x v="35"/>
          </reference>
        </references>
      </pivotArea>
    </format>
    <format dxfId="3928">
      <pivotArea dataOnly="0" labelOnly="1" fieldPosition="0">
        <references count="2">
          <reference field="0" count="1" selected="0">
            <x v="111"/>
          </reference>
          <reference field="4" count="1">
            <x v="41"/>
          </reference>
        </references>
      </pivotArea>
    </format>
    <format dxfId="3927">
      <pivotArea dataOnly="0" labelOnly="1" fieldPosition="0">
        <references count="2">
          <reference field="0" count="1" selected="0">
            <x v="112"/>
          </reference>
          <reference field="4" count="1">
            <x v="46"/>
          </reference>
        </references>
      </pivotArea>
    </format>
    <format dxfId="3926">
      <pivotArea dataOnly="0" labelOnly="1" fieldPosition="0">
        <references count="2">
          <reference field="0" count="1" selected="0">
            <x v="113"/>
          </reference>
          <reference field="4" count="1">
            <x v="52"/>
          </reference>
        </references>
      </pivotArea>
    </format>
    <format dxfId="3925">
      <pivotArea dataOnly="0" labelOnly="1" fieldPosition="0">
        <references count="2">
          <reference field="0" count="1" selected="0">
            <x v="114"/>
          </reference>
          <reference field="4" count="1">
            <x v="53"/>
          </reference>
        </references>
      </pivotArea>
    </format>
    <format dxfId="3924">
      <pivotArea dataOnly="0" labelOnly="1" fieldPosition="0">
        <references count="2">
          <reference field="0" count="1" selected="0">
            <x v="115"/>
          </reference>
          <reference field="4" count="1">
            <x v="60"/>
          </reference>
        </references>
      </pivotArea>
    </format>
    <format dxfId="3923">
      <pivotArea dataOnly="0" labelOnly="1" fieldPosition="0">
        <references count="2">
          <reference field="0" count="1" selected="0">
            <x v="116"/>
          </reference>
          <reference field="4" count="1">
            <x v="105"/>
          </reference>
        </references>
      </pivotArea>
    </format>
    <format dxfId="3922">
      <pivotArea dataOnly="0" labelOnly="1" fieldPosition="0">
        <references count="2">
          <reference field="0" count="1" selected="0">
            <x v="117"/>
          </reference>
          <reference field="4" count="1">
            <x v="32"/>
          </reference>
        </references>
      </pivotArea>
    </format>
    <format dxfId="3921">
      <pivotArea dataOnly="0" labelOnly="1" fieldPosition="0">
        <references count="2">
          <reference field="0" count="1" selected="0">
            <x v="118"/>
          </reference>
          <reference field="4" count="1">
            <x v="43"/>
          </reference>
        </references>
      </pivotArea>
    </format>
    <format dxfId="3920">
      <pivotArea dataOnly="0" labelOnly="1" fieldPosition="0">
        <references count="2">
          <reference field="0" count="1" selected="0">
            <x v="119"/>
          </reference>
          <reference field="4" count="1">
            <x v="80"/>
          </reference>
        </references>
      </pivotArea>
    </format>
    <format dxfId="3919">
      <pivotArea dataOnly="0" labelOnly="1" fieldPosition="0">
        <references count="2">
          <reference field="0" count="1" selected="0">
            <x v="120"/>
          </reference>
          <reference field="4" count="1">
            <x v="81"/>
          </reference>
        </references>
      </pivotArea>
    </format>
    <format dxfId="3918">
      <pivotArea dataOnly="0" labelOnly="1" fieldPosition="0">
        <references count="2">
          <reference field="0" count="1" selected="0">
            <x v="121"/>
          </reference>
          <reference field="4" count="1">
            <x v="106"/>
          </reference>
        </references>
      </pivotArea>
    </format>
    <format dxfId="3917">
      <pivotArea dataOnly="0" labelOnly="1" fieldPosition="0">
        <references count="2">
          <reference field="0" count="1" selected="0">
            <x v="122"/>
          </reference>
          <reference field="4" count="1">
            <x v="113"/>
          </reference>
        </references>
      </pivotArea>
    </format>
    <format dxfId="3916">
      <pivotArea dataOnly="0" labelOnly="1" fieldPosition="0">
        <references count="2">
          <reference field="0" count="1" selected="0">
            <x v="123"/>
          </reference>
          <reference field="4" count="1">
            <x v="163"/>
          </reference>
        </references>
      </pivotArea>
    </format>
    <format dxfId="3915">
      <pivotArea dataOnly="0" labelOnly="1" fieldPosition="0">
        <references count="2">
          <reference field="0" count="1" selected="0">
            <x v="125"/>
          </reference>
          <reference field="4" count="1">
            <x v="165"/>
          </reference>
        </references>
      </pivotArea>
    </format>
    <format dxfId="3914">
      <pivotArea dataOnly="0" labelOnly="1" fieldPosition="0">
        <references count="2">
          <reference field="0" count="1" selected="0">
            <x v="126"/>
          </reference>
          <reference field="4" count="1">
            <x v="166"/>
          </reference>
        </references>
      </pivotArea>
    </format>
    <format dxfId="3913">
      <pivotArea dataOnly="0" labelOnly="1" fieldPosition="0">
        <references count="2">
          <reference field="0" count="1" selected="0">
            <x v="129"/>
          </reference>
          <reference field="4" count="1">
            <x v="167"/>
          </reference>
        </references>
      </pivotArea>
    </format>
    <format dxfId="3912">
      <pivotArea dataOnly="0" labelOnly="1" fieldPosition="0">
        <references count="2">
          <reference field="0" count="1" selected="0">
            <x v="130"/>
          </reference>
          <reference field="4" count="1">
            <x v="168"/>
          </reference>
        </references>
      </pivotArea>
    </format>
    <format dxfId="3911">
      <pivotArea dataOnly="0" labelOnly="1" fieldPosition="0">
        <references count="2">
          <reference field="0" count="1" selected="0">
            <x v="132"/>
          </reference>
          <reference field="4" count="1">
            <x v="169"/>
          </reference>
        </references>
      </pivotArea>
    </format>
    <format dxfId="3910">
      <pivotArea dataOnly="0" labelOnly="1" fieldPosition="0">
        <references count="2">
          <reference field="0" count="1" selected="0">
            <x v="133"/>
          </reference>
          <reference field="4" count="1">
            <x v="171"/>
          </reference>
        </references>
      </pivotArea>
    </format>
    <format dxfId="3909">
      <pivotArea dataOnly="0" labelOnly="1" fieldPosition="0">
        <references count="2">
          <reference field="0" count="1" selected="0">
            <x v="135"/>
          </reference>
          <reference field="4" count="1">
            <x v="172"/>
          </reference>
        </references>
      </pivotArea>
    </format>
    <format dxfId="3908">
      <pivotArea dataOnly="0" labelOnly="1" fieldPosition="0">
        <references count="2">
          <reference field="0" count="1" selected="0">
            <x v="138"/>
          </reference>
          <reference field="4" count="1">
            <x v="173"/>
          </reference>
        </references>
      </pivotArea>
    </format>
    <format dxfId="3907">
      <pivotArea dataOnly="0" labelOnly="1" fieldPosition="0">
        <references count="2">
          <reference field="0" count="1" selected="0">
            <x v="139"/>
          </reference>
          <reference field="4" count="1">
            <x v="176"/>
          </reference>
        </references>
      </pivotArea>
    </format>
    <format dxfId="3906">
      <pivotArea dataOnly="0" labelOnly="1" fieldPosition="0">
        <references count="2">
          <reference field="0" count="1" selected="0">
            <x v="140"/>
          </reference>
          <reference field="4" count="1">
            <x v="177"/>
          </reference>
        </references>
      </pivotArea>
    </format>
    <format dxfId="3905">
      <pivotArea dataOnly="0" labelOnly="1" fieldPosition="0">
        <references count="2">
          <reference field="0" count="1" selected="0">
            <x v="141"/>
          </reference>
          <reference field="4" count="1">
            <x v="178"/>
          </reference>
        </references>
      </pivotArea>
    </format>
    <format dxfId="3904">
      <pivotArea dataOnly="0" labelOnly="1" fieldPosition="0">
        <references count="2">
          <reference field="0" count="1" selected="0">
            <x v="143"/>
          </reference>
          <reference field="4" count="1">
            <x v="180"/>
          </reference>
        </references>
      </pivotArea>
    </format>
    <format dxfId="3903">
      <pivotArea dataOnly="0" labelOnly="1" fieldPosition="0">
        <references count="2">
          <reference field="0" count="1" selected="0">
            <x v="144"/>
          </reference>
          <reference field="4" count="1">
            <x v="181"/>
          </reference>
        </references>
      </pivotArea>
    </format>
    <format dxfId="3902">
      <pivotArea dataOnly="0" labelOnly="1" fieldPosition="0">
        <references count="2">
          <reference field="0" count="1" selected="0">
            <x v="147"/>
          </reference>
          <reference field="4" count="1">
            <x v="182"/>
          </reference>
        </references>
      </pivotArea>
    </format>
    <format dxfId="3901">
      <pivotArea dataOnly="0" labelOnly="1" fieldPosition="0">
        <references count="2">
          <reference field="0" count="1" selected="0">
            <x v="148"/>
          </reference>
          <reference field="4" count="1">
            <x v="183"/>
          </reference>
        </references>
      </pivotArea>
    </format>
    <format dxfId="3900">
      <pivotArea dataOnly="0" labelOnly="1" fieldPosition="0">
        <references count="2">
          <reference field="0" count="1" selected="0">
            <x v="149"/>
          </reference>
          <reference field="4" count="1">
            <x v="185"/>
          </reference>
        </references>
      </pivotArea>
    </format>
    <format dxfId="3899">
      <pivotArea dataOnly="0" labelOnly="1" fieldPosition="0">
        <references count="2">
          <reference field="0" count="1" selected="0">
            <x v="150"/>
          </reference>
          <reference field="4" count="1">
            <x v="195"/>
          </reference>
        </references>
      </pivotArea>
    </format>
    <format dxfId="3898">
      <pivotArea dataOnly="0" labelOnly="1" fieldPosition="0">
        <references count="2">
          <reference field="0" count="1" selected="0">
            <x v="154"/>
          </reference>
          <reference field="4" count="1">
            <x v="196"/>
          </reference>
        </references>
      </pivotArea>
    </format>
    <format dxfId="3897">
      <pivotArea dataOnly="0" labelOnly="1" fieldPosition="0">
        <references count="2">
          <reference field="0" count="1" selected="0">
            <x v="157"/>
          </reference>
          <reference field="4" count="1">
            <x v="199"/>
          </reference>
        </references>
      </pivotArea>
    </format>
    <format dxfId="3896">
      <pivotArea dataOnly="0" labelOnly="1" fieldPosition="0">
        <references count="2">
          <reference field="0" count="1" selected="0">
            <x v="158"/>
          </reference>
          <reference field="4" count="1">
            <x v="201"/>
          </reference>
        </references>
      </pivotArea>
    </format>
    <format dxfId="3895">
      <pivotArea dataOnly="0" labelOnly="1" fieldPosition="0">
        <references count="2">
          <reference field="0" count="1" selected="0">
            <x v="159"/>
          </reference>
          <reference field="4" count="1">
            <x v="225"/>
          </reference>
        </references>
      </pivotArea>
    </format>
    <format dxfId="3894">
      <pivotArea dataOnly="0" labelOnly="1" fieldPosition="0">
        <references count="2">
          <reference field="0" count="1" selected="0">
            <x v="160"/>
          </reference>
          <reference field="4" count="1">
            <x v="237"/>
          </reference>
        </references>
      </pivotArea>
    </format>
    <format dxfId="3893">
      <pivotArea dataOnly="0" labelOnly="1" fieldPosition="0">
        <references count="2">
          <reference field="0" count="1" selected="0">
            <x v="161"/>
          </reference>
          <reference field="4" count="1">
            <x v="239"/>
          </reference>
        </references>
      </pivotArea>
    </format>
    <format dxfId="3892">
      <pivotArea dataOnly="0" labelOnly="1" fieldPosition="0">
        <references count="2">
          <reference field="0" count="1" selected="0">
            <x v="162"/>
          </reference>
          <reference field="4" count="1">
            <x v="169"/>
          </reference>
        </references>
      </pivotArea>
    </format>
    <format dxfId="3891">
      <pivotArea dataOnly="0" labelOnly="1" fieldPosition="0">
        <references count="2">
          <reference field="0" count="1" selected="0">
            <x v="163"/>
          </reference>
          <reference field="4" count="1">
            <x v="9"/>
          </reference>
        </references>
      </pivotArea>
    </format>
    <format dxfId="3890">
      <pivotArea dataOnly="0" labelOnly="1" fieldPosition="0">
        <references count="2">
          <reference field="0" count="1" selected="0">
            <x v="164"/>
          </reference>
          <reference field="4" count="1">
            <x v="15"/>
          </reference>
        </references>
      </pivotArea>
    </format>
    <format dxfId="3889">
      <pivotArea dataOnly="0" labelOnly="1" fieldPosition="0">
        <references count="2">
          <reference field="0" count="1" selected="0">
            <x v="165"/>
          </reference>
          <reference field="4" count="1">
            <x v="24"/>
          </reference>
        </references>
      </pivotArea>
    </format>
    <format dxfId="3888">
      <pivotArea dataOnly="0" labelOnly="1" fieldPosition="0">
        <references count="2">
          <reference field="0" count="1" selected="0">
            <x v="166"/>
          </reference>
          <reference field="4" count="1">
            <x v="26"/>
          </reference>
        </references>
      </pivotArea>
    </format>
    <format dxfId="3887">
      <pivotArea dataOnly="0" labelOnly="1" fieldPosition="0">
        <references count="2">
          <reference field="0" count="1" selected="0">
            <x v="167"/>
          </reference>
          <reference field="4" count="1">
            <x v="37"/>
          </reference>
        </references>
      </pivotArea>
    </format>
    <format dxfId="3886">
      <pivotArea dataOnly="0" labelOnly="1" fieldPosition="0">
        <references count="2">
          <reference field="0" count="1" selected="0">
            <x v="168"/>
          </reference>
          <reference field="4" count="1">
            <x v="38"/>
          </reference>
        </references>
      </pivotArea>
    </format>
    <format dxfId="3885">
      <pivotArea dataOnly="0" labelOnly="1" fieldPosition="0">
        <references count="2">
          <reference field="0" count="1" selected="0">
            <x v="169"/>
          </reference>
          <reference field="4" count="1">
            <x v="77"/>
          </reference>
        </references>
      </pivotArea>
    </format>
    <format dxfId="3884">
      <pivotArea dataOnly="0" labelOnly="1" fieldPosition="0">
        <references count="2">
          <reference field="0" count="1" selected="0">
            <x v="170"/>
          </reference>
          <reference field="4" count="1">
            <x v="96"/>
          </reference>
        </references>
      </pivotArea>
    </format>
    <format dxfId="3883">
      <pivotArea dataOnly="0" labelOnly="1" fieldPosition="0">
        <references count="2">
          <reference field="0" count="1" selected="0">
            <x v="172"/>
          </reference>
          <reference field="4" count="1">
            <x v="99"/>
          </reference>
        </references>
      </pivotArea>
    </format>
    <format dxfId="3882">
      <pivotArea dataOnly="0" labelOnly="1" fieldPosition="0">
        <references count="2">
          <reference field="0" count="1" selected="0">
            <x v="173"/>
          </reference>
          <reference field="4" count="1">
            <x v="101"/>
          </reference>
        </references>
      </pivotArea>
    </format>
    <format dxfId="3881">
      <pivotArea dataOnly="0" labelOnly="1" fieldPosition="0">
        <references count="2">
          <reference field="0" count="1" selected="0">
            <x v="175"/>
          </reference>
          <reference field="4" count="1">
            <x v="104"/>
          </reference>
        </references>
      </pivotArea>
    </format>
    <format dxfId="3880">
      <pivotArea dataOnly="0" labelOnly="1" fieldPosition="0">
        <references count="2">
          <reference field="0" count="1" selected="0">
            <x v="176"/>
          </reference>
          <reference field="4" count="1">
            <x v="106"/>
          </reference>
        </references>
      </pivotArea>
    </format>
    <format dxfId="3879">
      <pivotArea dataOnly="0" labelOnly="1" fieldPosition="0">
        <references count="2">
          <reference field="0" count="1" selected="0">
            <x v="177"/>
          </reference>
          <reference field="4" count="1">
            <x v="107"/>
          </reference>
        </references>
      </pivotArea>
    </format>
    <format dxfId="3878">
      <pivotArea dataOnly="0" labelOnly="1" fieldPosition="0">
        <references count="2">
          <reference field="0" count="1" selected="0">
            <x v="178"/>
          </reference>
          <reference field="4" count="1">
            <x v="112"/>
          </reference>
        </references>
      </pivotArea>
    </format>
    <format dxfId="3877">
      <pivotArea dataOnly="0" labelOnly="1" fieldPosition="0">
        <references count="2">
          <reference field="0" count="1" selected="0">
            <x v="179"/>
          </reference>
          <reference field="4" count="1">
            <x v="114"/>
          </reference>
        </references>
      </pivotArea>
    </format>
    <format dxfId="3876">
      <pivotArea dataOnly="0" labelOnly="1" fieldPosition="0">
        <references count="2">
          <reference field="0" count="1" selected="0">
            <x v="180"/>
          </reference>
          <reference field="4" count="1">
            <x v="124"/>
          </reference>
        </references>
      </pivotArea>
    </format>
    <format dxfId="3875">
      <pivotArea dataOnly="0" labelOnly="1" fieldPosition="0">
        <references count="2">
          <reference field="0" count="1" selected="0">
            <x v="182"/>
          </reference>
          <reference field="4" count="1">
            <x v="125"/>
          </reference>
        </references>
      </pivotArea>
    </format>
    <format dxfId="3874">
      <pivotArea dataOnly="0" labelOnly="1" fieldPosition="0">
        <references count="2">
          <reference field="0" count="1" selected="0">
            <x v="183"/>
          </reference>
          <reference field="4" count="1">
            <x v="126"/>
          </reference>
        </references>
      </pivotArea>
    </format>
    <format dxfId="3873">
      <pivotArea dataOnly="0" labelOnly="1" fieldPosition="0">
        <references count="2">
          <reference field="0" count="1" selected="0">
            <x v="185"/>
          </reference>
          <reference field="4" count="1">
            <x v="127"/>
          </reference>
        </references>
      </pivotArea>
    </format>
    <format dxfId="3872">
      <pivotArea dataOnly="0" labelOnly="1" fieldPosition="0">
        <references count="2">
          <reference field="0" count="1" selected="0">
            <x v="186"/>
          </reference>
          <reference field="4" count="1">
            <x v="136"/>
          </reference>
        </references>
      </pivotArea>
    </format>
    <format dxfId="3871">
      <pivotArea dataOnly="0" labelOnly="1" fieldPosition="0">
        <references count="2">
          <reference field="0" count="1" selected="0">
            <x v="187"/>
          </reference>
          <reference field="4" count="1">
            <x v="137"/>
          </reference>
        </references>
      </pivotArea>
    </format>
    <format dxfId="3870">
      <pivotArea dataOnly="0" labelOnly="1" fieldPosition="0">
        <references count="2">
          <reference field="0" count="1" selected="0">
            <x v="189"/>
          </reference>
          <reference field="4" count="1">
            <x v="138"/>
          </reference>
        </references>
      </pivotArea>
    </format>
    <format dxfId="3869">
      <pivotArea dataOnly="0" labelOnly="1" fieldPosition="0">
        <references count="2">
          <reference field="0" count="1" selected="0">
            <x v="190"/>
          </reference>
          <reference field="4" count="1">
            <x v="139"/>
          </reference>
        </references>
      </pivotArea>
    </format>
    <format dxfId="3868">
      <pivotArea dataOnly="0" labelOnly="1" fieldPosition="0">
        <references count="2">
          <reference field="0" count="1" selected="0">
            <x v="192"/>
          </reference>
          <reference field="4" count="1">
            <x v="140"/>
          </reference>
        </references>
      </pivotArea>
    </format>
    <format dxfId="3867">
      <pivotArea dataOnly="0" labelOnly="1" fieldPosition="0">
        <references count="2">
          <reference field="0" count="1" selected="0">
            <x v="193"/>
          </reference>
          <reference field="4" count="1">
            <x v="142"/>
          </reference>
        </references>
      </pivotArea>
    </format>
    <format dxfId="3866">
      <pivotArea dataOnly="0" labelOnly="1" fieldPosition="0">
        <references count="2">
          <reference field="0" count="1" selected="0">
            <x v="195"/>
          </reference>
          <reference field="4" count="1">
            <x v="143"/>
          </reference>
        </references>
      </pivotArea>
    </format>
    <format dxfId="3865">
      <pivotArea dataOnly="0" labelOnly="1" fieldPosition="0">
        <references count="2">
          <reference field="0" count="1" selected="0">
            <x v="197"/>
          </reference>
          <reference field="4" count="1">
            <x v="144"/>
          </reference>
        </references>
      </pivotArea>
    </format>
    <format dxfId="3864">
      <pivotArea dataOnly="0" labelOnly="1" fieldPosition="0">
        <references count="2">
          <reference field="0" count="1" selected="0">
            <x v="198"/>
          </reference>
          <reference field="4" count="1">
            <x v="145"/>
          </reference>
        </references>
      </pivotArea>
    </format>
    <format dxfId="3863">
      <pivotArea dataOnly="0" labelOnly="1" fieldPosition="0">
        <references count="2">
          <reference field="0" count="1" selected="0">
            <x v="200"/>
          </reference>
          <reference field="4" count="1">
            <x v="147"/>
          </reference>
        </references>
      </pivotArea>
    </format>
    <format dxfId="3862">
      <pivotArea dataOnly="0" labelOnly="1" fieldPosition="0">
        <references count="2">
          <reference field="0" count="1" selected="0">
            <x v="203"/>
          </reference>
          <reference field="4" count="1">
            <x v="148"/>
          </reference>
        </references>
      </pivotArea>
    </format>
    <format dxfId="3861">
      <pivotArea dataOnly="0" labelOnly="1" fieldPosition="0">
        <references count="2">
          <reference field="0" count="1" selected="0">
            <x v="205"/>
          </reference>
          <reference field="4" count="1">
            <x v="151"/>
          </reference>
        </references>
      </pivotArea>
    </format>
    <format dxfId="3860">
      <pivotArea dataOnly="0" labelOnly="1" fieldPosition="0">
        <references count="2">
          <reference field="0" count="1" selected="0">
            <x v="206"/>
          </reference>
          <reference field="4" count="1">
            <x v="153"/>
          </reference>
        </references>
      </pivotArea>
    </format>
    <format dxfId="3859">
      <pivotArea dataOnly="0" labelOnly="1" fieldPosition="0">
        <references count="2">
          <reference field="0" count="1" selected="0">
            <x v="207"/>
          </reference>
          <reference field="4" count="1">
            <x v="154"/>
          </reference>
        </references>
      </pivotArea>
    </format>
    <format dxfId="3858">
      <pivotArea dataOnly="0" labelOnly="1" fieldPosition="0">
        <references count="2">
          <reference field="0" count="1" selected="0">
            <x v="209"/>
          </reference>
          <reference field="4" count="1">
            <x v="155"/>
          </reference>
        </references>
      </pivotArea>
    </format>
    <format dxfId="3857">
      <pivotArea dataOnly="0" labelOnly="1" fieldPosition="0">
        <references count="2">
          <reference field="0" count="1" selected="0">
            <x v="212"/>
          </reference>
          <reference field="4" count="1">
            <x v="156"/>
          </reference>
        </references>
      </pivotArea>
    </format>
    <format dxfId="3856">
      <pivotArea dataOnly="0" labelOnly="1" fieldPosition="0">
        <references count="2">
          <reference field="0" count="1" selected="0">
            <x v="214"/>
          </reference>
          <reference field="4" count="1">
            <x v="157"/>
          </reference>
        </references>
      </pivotArea>
    </format>
    <format dxfId="3855">
      <pivotArea dataOnly="0" labelOnly="1" fieldPosition="0">
        <references count="2">
          <reference field="0" count="1" selected="0">
            <x v="215"/>
          </reference>
          <reference field="4" count="1">
            <x v="158"/>
          </reference>
        </references>
      </pivotArea>
    </format>
    <format dxfId="3854">
      <pivotArea dataOnly="0" labelOnly="1" fieldPosition="0">
        <references count="2">
          <reference field="0" count="1" selected="0">
            <x v="216"/>
          </reference>
          <reference field="4" count="1">
            <x v="159"/>
          </reference>
        </references>
      </pivotArea>
    </format>
    <format dxfId="3853">
      <pivotArea dataOnly="0" labelOnly="1" fieldPosition="0">
        <references count="2">
          <reference field="0" count="1" selected="0">
            <x v="218"/>
          </reference>
          <reference field="4" count="1">
            <x v="161"/>
          </reference>
        </references>
      </pivotArea>
    </format>
    <format dxfId="3852">
      <pivotArea dataOnly="0" labelOnly="1" fieldPosition="0">
        <references count="2">
          <reference field="0" count="1" selected="0">
            <x v="219"/>
          </reference>
          <reference field="4" count="1">
            <x v="162"/>
          </reference>
        </references>
      </pivotArea>
    </format>
    <format dxfId="3851">
      <pivotArea dataOnly="0" labelOnly="1" fieldPosition="0">
        <references count="2">
          <reference field="0" count="1" selected="0">
            <x v="221"/>
          </reference>
          <reference field="4" count="1">
            <x v="163"/>
          </reference>
        </references>
      </pivotArea>
    </format>
    <format dxfId="3850">
      <pivotArea dataOnly="0" labelOnly="1" fieldPosition="0">
        <references count="2">
          <reference field="0" count="1" selected="0">
            <x v="223"/>
          </reference>
          <reference field="4" count="1">
            <x v="165"/>
          </reference>
        </references>
      </pivotArea>
    </format>
    <format dxfId="3849">
      <pivotArea dataOnly="0" labelOnly="1" fieldPosition="0">
        <references count="2">
          <reference field="0" count="1" selected="0">
            <x v="225"/>
          </reference>
          <reference field="4" count="1">
            <x v="169"/>
          </reference>
        </references>
      </pivotArea>
    </format>
    <format dxfId="3848">
      <pivotArea dataOnly="0" labelOnly="1" fieldPosition="0">
        <references count="2">
          <reference field="0" count="1" selected="0">
            <x v="226"/>
          </reference>
          <reference field="4" count="1">
            <x v="170"/>
          </reference>
        </references>
      </pivotArea>
    </format>
    <format dxfId="3847">
      <pivotArea dataOnly="0" labelOnly="1" fieldPosition="0">
        <references count="2">
          <reference field="0" count="1" selected="0">
            <x v="227"/>
          </reference>
          <reference field="4" count="1">
            <x v="172"/>
          </reference>
        </references>
      </pivotArea>
    </format>
    <format dxfId="3846">
      <pivotArea dataOnly="0" labelOnly="1" fieldPosition="0">
        <references count="2">
          <reference field="0" count="1" selected="0">
            <x v="228"/>
          </reference>
          <reference field="4" count="1">
            <x v="173"/>
          </reference>
        </references>
      </pivotArea>
    </format>
    <format dxfId="3845">
      <pivotArea dataOnly="0" labelOnly="1" fieldPosition="0">
        <references count="2">
          <reference field="0" count="1" selected="0">
            <x v="231"/>
          </reference>
          <reference field="4" count="1">
            <x v="174"/>
          </reference>
        </references>
      </pivotArea>
    </format>
    <format dxfId="3844">
      <pivotArea dataOnly="0" labelOnly="1" fieldPosition="0">
        <references count="2">
          <reference field="0" count="1" selected="0">
            <x v="234"/>
          </reference>
          <reference field="4" count="1">
            <x v="175"/>
          </reference>
        </references>
      </pivotArea>
    </format>
    <format dxfId="3843">
      <pivotArea dataOnly="0" labelOnly="1" fieldPosition="0">
        <references count="2">
          <reference field="0" count="1" selected="0">
            <x v="238"/>
          </reference>
          <reference field="4" count="1">
            <x v="179"/>
          </reference>
        </references>
      </pivotArea>
    </format>
    <format dxfId="3842">
      <pivotArea dataOnly="0" labelOnly="1" fieldPosition="0">
        <references count="2">
          <reference field="0" count="1" selected="0">
            <x v="239"/>
          </reference>
          <reference field="4" count="1">
            <x v="181"/>
          </reference>
        </references>
      </pivotArea>
    </format>
    <format dxfId="3841">
      <pivotArea dataOnly="0" labelOnly="1" fieldPosition="0">
        <references count="2">
          <reference field="0" count="1" selected="0">
            <x v="241"/>
          </reference>
          <reference field="4" count="1">
            <x v="185"/>
          </reference>
        </references>
      </pivotArea>
    </format>
    <format dxfId="3840">
      <pivotArea dataOnly="0" labelOnly="1" fieldPosition="0">
        <references count="2">
          <reference field="0" count="1" selected="0">
            <x v="242"/>
          </reference>
          <reference field="4" count="1">
            <x v="186"/>
          </reference>
        </references>
      </pivotArea>
    </format>
    <format dxfId="3839">
      <pivotArea dataOnly="0" labelOnly="1" fieldPosition="0">
        <references count="2">
          <reference field="0" count="1" selected="0">
            <x v="243"/>
          </reference>
          <reference field="4" count="1">
            <x v="188"/>
          </reference>
        </references>
      </pivotArea>
    </format>
    <format dxfId="3838">
      <pivotArea dataOnly="0" labelOnly="1" fieldPosition="0">
        <references count="2">
          <reference field="0" count="1" selected="0">
            <x v="244"/>
          </reference>
          <reference field="4" count="1">
            <x v="190"/>
          </reference>
        </references>
      </pivotArea>
    </format>
    <format dxfId="3837">
      <pivotArea dataOnly="0" labelOnly="1" fieldPosition="0">
        <references count="2">
          <reference field="0" count="1" selected="0">
            <x v="245"/>
          </reference>
          <reference field="4" count="1">
            <x v="192"/>
          </reference>
        </references>
      </pivotArea>
    </format>
    <format dxfId="3836">
      <pivotArea dataOnly="0" labelOnly="1" fieldPosition="0">
        <references count="2">
          <reference field="0" count="1" selected="0">
            <x v="246"/>
          </reference>
          <reference field="4" count="1">
            <x v="194"/>
          </reference>
        </references>
      </pivotArea>
    </format>
    <format dxfId="3835">
      <pivotArea dataOnly="0" labelOnly="1" fieldPosition="0">
        <references count="2">
          <reference field="0" count="1" selected="0">
            <x v="248"/>
          </reference>
          <reference field="4" count="1">
            <x v="195"/>
          </reference>
        </references>
      </pivotArea>
    </format>
    <format dxfId="3834">
      <pivotArea dataOnly="0" labelOnly="1" fieldPosition="0">
        <references count="2">
          <reference field="0" count="1" selected="0">
            <x v="249"/>
          </reference>
          <reference field="4" count="1">
            <x v="199"/>
          </reference>
        </references>
      </pivotArea>
    </format>
    <format dxfId="3833">
      <pivotArea dataOnly="0" labelOnly="1" fieldPosition="0">
        <references count="2">
          <reference field="0" count="1" selected="0">
            <x v="250"/>
          </reference>
          <reference field="4" count="1">
            <x v="213"/>
          </reference>
        </references>
      </pivotArea>
    </format>
    <format dxfId="3832">
      <pivotArea dataOnly="0" labelOnly="1" fieldPosition="0">
        <references count="2">
          <reference field="0" count="1" selected="0">
            <x v="251"/>
          </reference>
          <reference field="4" count="1">
            <x v="216"/>
          </reference>
        </references>
      </pivotArea>
    </format>
    <format dxfId="3831">
      <pivotArea dataOnly="0" labelOnly="1" fieldPosition="0">
        <references count="2">
          <reference field="0" count="1" selected="0">
            <x v="252"/>
          </reference>
          <reference field="4" count="1">
            <x v="217"/>
          </reference>
        </references>
      </pivotArea>
    </format>
    <format dxfId="3830">
      <pivotArea dataOnly="0" labelOnly="1" fieldPosition="0">
        <references count="2">
          <reference field="0" count="1" selected="0">
            <x v="253"/>
          </reference>
          <reference field="4" count="1">
            <x v="221"/>
          </reference>
        </references>
      </pivotArea>
    </format>
    <format dxfId="3829">
      <pivotArea dataOnly="0" labelOnly="1" fieldPosition="0">
        <references count="2">
          <reference field="0" count="1" selected="0">
            <x v="254"/>
          </reference>
          <reference field="4" count="1">
            <x v="176"/>
          </reference>
        </references>
      </pivotArea>
    </format>
    <format dxfId="3828">
      <pivotArea dataOnly="0" labelOnly="1" fieldPosition="0">
        <references count="2">
          <reference field="0" count="1" selected="0">
            <x v="255"/>
          </reference>
          <reference field="4" count="1">
            <x v="6"/>
          </reference>
        </references>
      </pivotArea>
    </format>
    <format dxfId="3827">
      <pivotArea dataOnly="0" labelOnly="1" fieldPosition="0">
        <references count="2">
          <reference field="0" count="1" selected="0">
            <x v="256"/>
          </reference>
          <reference field="4" count="1">
            <x v="18"/>
          </reference>
        </references>
      </pivotArea>
    </format>
    <format dxfId="3826">
      <pivotArea dataOnly="0" labelOnly="1" fieldPosition="0">
        <references count="2">
          <reference field="0" count="1" selected="0">
            <x v="257"/>
          </reference>
          <reference field="4" count="1">
            <x v="47"/>
          </reference>
        </references>
      </pivotArea>
    </format>
    <format dxfId="3825">
      <pivotArea dataOnly="0" labelOnly="1" fieldPosition="0">
        <references count="2">
          <reference field="0" count="1" selected="0">
            <x v="258"/>
          </reference>
          <reference field="4" count="1">
            <x v="48"/>
          </reference>
        </references>
      </pivotArea>
    </format>
    <format dxfId="3824">
      <pivotArea dataOnly="0" labelOnly="1" fieldPosition="0">
        <references count="2">
          <reference field="0" count="1" selected="0">
            <x v="259"/>
          </reference>
          <reference field="4" count="1">
            <x v="55"/>
          </reference>
        </references>
      </pivotArea>
    </format>
    <format dxfId="3823">
      <pivotArea dataOnly="0" labelOnly="1" fieldPosition="0">
        <references count="2">
          <reference field="0" count="1" selected="0">
            <x v="260"/>
          </reference>
          <reference field="4" count="1">
            <x v="124"/>
          </reference>
        </references>
      </pivotArea>
    </format>
    <format dxfId="3822">
      <pivotArea dataOnly="0" labelOnly="1" fieldPosition="0">
        <references count="2">
          <reference field="0" count="1" selected="0">
            <x v="261"/>
          </reference>
          <reference field="4" count="1">
            <x v="132"/>
          </reference>
        </references>
      </pivotArea>
    </format>
    <format dxfId="3821">
      <pivotArea dataOnly="0" labelOnly="1" fieldPosition="0">
        <references count="2">
          <reference field="0" count="1" selected="0">
            <x v="262"/>
          </reference>
          <reference field="4" count="1">
            <x v="133"/>
          </reference>
        </references>
      </pivotArea>
    </format>
    <format dxfId="3820">
      <pivotArea dataOnly="0" labelOnly="1" fieldPosition="0">
        <references count="2">
          <reference field="0" count="1" selected="0">
            <x v="263"/>
          </reference>
          <reference field="4" count="1">
            <x v="120"/>
          </reference>
        </references>
      </pivotArea>
    </format>
    <format dxfId="3819">
      <pivotArea dataOnly="0" labelOnly="1" fieldPosition="0">
        <references count="2">
          <reference field="0" count="1" selected="0">
            <x v="264"/>
          </reference>
          <reference field="4" count="1">
            <x v="84"/>
          </reference>
        </references>
      </pivotArea>
    </format>
    <format dxfId="3818">
      <pivotArea dataOnly="0" labelOnly="1" fieldPosition="0">
        <references count="2">
          <reference field="0" count="1" selected="0">
            <x v="266"/>
          </reference>
          <reference field="4" count="1">
            <x v="90"/>
          </reference>
        </references>
      </pivotArea>
    </format>
    <format dxfId="3817">
      <pivotArea dataOnly="0" labelOnly="1" fieldPosition="0">
        <references count="2">
          <reference field="0" count="1" selected="0">
            <x v="267"/>
          </reference>
          <reference field="4" count="1">
            <x v="91"/>
          </reference>
        </references>
      </pivotArea>
    </format>
    <format dxfId="3816">
      <pivotArea dataOnly="0" labelOnly="1" fieldPosition="0">
        <references count="2">
          <reference field="0" count="1" selected="0">
            <x v="268"/>
          </reference>
          <reference field="4" count="1">
            <x v="92"/>
          </reference>
        </references>
      </pivotArea>
    </format>
    <format dxfId="3815">
      <pivotArea dataOnly="0" labelOnly="1" fieldPosition="0">
        <references count="2">
          <reference field="0" count="1" selected="0">
            <x v="269"/>
          </reference>
          <reference field="4" count="1">
            <x v="93"/>
          </reference>
        </references>
      </pivotArea>
    </format>
    <format dxfId="3814">
      <pivotArea dataOnly="0" labelOnly="1" fieldPosition="0">
        <references count="2">
          <reference field="0" count="1" selected="0">
            <x v="270"/>
          </reference>
          <reference field="4" count="1">
            <x v="135"/>
          </reference>
        </references>
      </pivotArea>
    </format>
    <format dxfId="3813">
      <pivotArea dataOnly="0" labelOnly="1" fieldPosition="0">
        <references count="2">
          <reference field="0" count="1" selected="0">
            <x v="271"/>
          </reference>
          <reference field="4" count="1">
            <x v="23"/>
          </reference>
        </references>
      </pivotArea>
    </format>
    <format dxfId="3812">
      <pivotArea dataOnly="0" labelOnly="1" fieldPosition="0">
        <references count="2">
          <reference field="0" count="1" selected="0">
            <x v="272"/>
          </reference>
          <reference field="4" count="1">
            <x v="44"/>
          </reference>
        </references>
      </pivotArea>
    </format>
    <format dxfId="3811">
      <pivotArea dataOnly="0" labelOnly="1" fieldPosition="0">
        <references count="2">
          <reference field="0" count="1" selected="0">
            <x v="273"/>
          </reference>
          <reference field="4" count="1">
            <x v="56"/>
          </reference>
        </references>
      </pivotArea>
    </format>
    <format dxfId="3810">
      <pivotArea dataOnly="0" labelOnly="1" fieldPosition="0">
        <references count="2">
          <reference field="0" count="1" selected="0">
            <x v="274"/>
          </reference>
          <reference field="4" count="1">
            <x v="57"/>
          </reference>
        </references>
      </pivotArea>
    </format>
    <format dxfId="3809">
      <pivotArea dataOnly="0" labelOnly="1" fieldPosition="0">
        <references count="2">
          <reference field="0" count="1" selected="0">
            <x v="275"/>
          </reference>
          <reference field="4" count="1">
            <x v="58"/>
          </reference>
        </references>
      </pivotArea>
    </format>
    <format dxfId="3808">
      <pivotArea dataOnly="0" labelOnly="1" fieldPosition="0">
        <references count="2">
          <reference field="0" count="1" selected="0">
            <x v="276"/>
          </reference>
          <reference field="4" count="1">
            <x v="59"/>
          </reference>
        </references>
      </pivotArea>
    </format>
    <format dxfId="3807">
      <pivotArea dataOnly="0" labelOnly="1" fieldPosition="0">
        <references count="2">
          <reference field="0" count="1" selected="0">
            <x v="277"/>
          </reference>
          <reference field="4" count="1">
            <x v="62"/>
          </reference>
        </references>
      </pivotArea>
    </format>
    <format dxfId="3806">
      <pivotArea dataOnly="0" labelOnly="1" fieldPosition="0">
        <references count="2">
          <reference field="0" count="1" selected="0">
            <x v="278"/>
          </reference>
          <reference field="4" count="1">
            <x v="63"/>
          </reference>
        </references>
      </pivotArea>
    </format>
    <format dxfId="3805">
      <pivotArea dataOnly="0" labelOnly="1" fieldPosition="0">
        <references count="2">
          <reference field="0" count="1" selected="0">
            <x v="279"/>
          </reference>
          <reference field="4" count="1">
            <x v="64"/>
          </reference>
        </references>
      </pivotArea>
    </format>
    <format dxfId="3804">
      <pivotArea dataOnly="0" labelOnly="1" fieldPosition="0">
        <references count="2">
          <reference field="0" count="1" selected="0">
            <x v="280"/>
          </reference>
          <reference field="4" count="1">
            <x v="70"/>
          </reference>
        </references>
      </pivotArea>
    </format>
    <format dxfId="3803">
      <pivotArea dataOnly="0" labelOnly="1" fieldPosition="0">
        <references count="2">
          <reference field="0" count="1" selected="0">
            <x v="281"/>
          </reference>
          <reference field="4" count="1">
            <x v="71"/>
          </reference>
        </references>
      </pivotArea>
    </format>
    <format dxfId="3802">
      <pivotArea dataOnly="0" labelOnly="1" fieldPosition="0">
        <references count="2">
          <reference field="0" count="1" selected="0">
            <x v="282"/>
          </reference>
          <reference field="4" count="1">
            <x v="72"/>
          </reference>
        </references>
      </pivotArea>
    </format>
    <format dxfId="3801">
      <pivotArea dataOnly="0" labelOnly="1" fieldPosition="0">
        <references count="2">
          <reference field="0" count="1" selected="0">
            <x v="283"/>
          </reference>
          <reference field="4" count="1">
            <x v="73"/>
          </reference>
        </references>
      </pivotArea>
    </format>
    <format dxfId="3800">
      <pivotArea dataOnly="0" labelOnly="1" fieldPosition="0">
        <references count="2">
          <reference field="0" count="1" selected="0">
            <x v="284"/>
          </reference>
          <reference field="4" count="1">
            <x v="74"/>
          </reference>
        </references>
      </pivotArea>
    </format>
    <format dxfId="3799">
      <pivotArea dataOnly="0" labelOnly="1" fieldPosition="0">
        <references count="2">
          <reference field="0" count="1" selected="0">
            <x v="285"/>
          </reference>
          <reference field="4" count="1">
            <x v="75"/>
          </reference>
        </references>
      </pivotArea>
    </format>
    <format dxfId="3798">
      <pivotArea dataOnly="0" labelOnly="1" fieldPosition="0">
        <references count="2">
          <reference field="0" count="1" selected="0">
            <x v="286"/>
          </reference>
          <reference field="4" count="1">
            <x v="78"/>
          </reference>
        </references>
      </pivotArea>
    </format>
    <format dxfId="3797">
      <pivotArea dataOnly="0" labelOnly="1" fieldPosition="0">
        <references count="2">
          <reference field="0" count="1" selected="0">
            <x v="287"/>
          </reference>
          <reference field="4" count="1">
            <x v="84"/>
          </reference>
        </references>
      </pivotArea>
    </format>
    <format dxfId="3796">
      <pivotArea dataOnly="0" labelOnly="1" fieldPosition="0">
        <references count="2">
          <reference field="0" count="1" selected="0">
            <x v="288"/>
          </reference>
          <reference field="4" count="1">
            <x v="86"/>
          </reference>
        </references>
      </pivotArea>
    </format>
    <format dxfId="3795">
      <pivotArea dataOnly="0" labelOnly="1" fieldPosition="0">
        <references count="2">
          <reference field="0" count="1" selected="0">
            <x v="290"/>
          </reference>
          <reference field="4" count="1">
            <x v="87"/>
          </reference>
        </references>
      </pivotArea>
    </format>
    <format dxfId="3794">
      <pivotArea dataOnly="0" labelOnly="1" fieldPosition="0">
        <references count="2">
          <reference field="0" count="1" selected="0">
            <x v="291"/>
          </reference>
          <reference field="4" count="1">
            <x v="88"/>
          </reference>
        </references>
      </pivotArea>
    </format>
    <format dxfId="3793">
      <pivotArea dataOnly="0" labelOnly="1" fieldPosition="0">
        <references count="2">
          <reference field="0" count="1" selected="0">
            <x v="293"/>
          </reference>
          <reference field="4" count="1">
            <x v="89"/>
          </reference>
        </references>
      </pivotArea>
    </format>
    <format dxfId="3792">
      <pivotArea dataOnly="0" labelOnly="1" fieldPosition="0">
        <references count="2">
          <reference field="0" count="1" selected="0">
            <x v="294"/>
          </reference>
          <reference field="4" count="1">
            <x v="94"/>
          </reference>
        </references>
      </pivotArea>
    </format>
    <format dxfId="3791">
      <pivotArea dataOnly="0" labelOnly="1" fieldPosition="0">
        <references count="2">
          <reference field="0" count="1" selected="0">
            <x v="295"/>
          </reference>
          <reference field="4" count="1">
            <x v="95"/>
          </reference>
        </references>
      </pivotArea>
    </format>
    <format dxfId="3790">
      <pivotArea dataOnly="0" labelOnly="1" fieldPosition="0">
        <references count="2">
          <reference field="0" count="1" selected="0">
            <x v="296"/>
          </reference>
          <reference field="4" count="1">
            <x v="101"/>
          </reference>
        </references>
      </pivotArea>
    </format>
    <format dxfId="3789">
      <pivotArea dataOnly="0" labelOnly="1" fieldPosition="0">
        <references count="2">
          <reference field="0" count="1" selected="0">
            <x v="297"/>
          </reference>
          <reference field="4" count="1">
            <x v="102"/>
          </reference>
        </references>
      </pivotArea>
    </format>
    <format dxfId="3788">
      <pivotArea dataOnly="0" labelOnly="1" fieldPosition="0">
        <references count="2">
          <reference field="0" count="1" selected="0">
            <x v="298"/>
          </reference>
          <reference field="4" count="1">
            <x v="105"/>
          </reference>
        </references>
      </pivotArea>
    </format>
    <format dxfId="3787">
      <pivotArea dataOnly="0" labelOnly="1" fieldPosition="0">
        <references count="2">
          <reference field="0" count="1" selected="0">
            <x v="299"/>
          </reference>
          <reference field="4" count="1">
            <x v="109"/>
          </reference>
        </references>
      </pivotArea>
    </format>
    <format dxfId="3786">
      <pivotArea dataOnly="0" labelOnly="1" fieldPosition="0">
        <references count="2">
          <reference field="0" count="1" selected="0">
            <x v="300"/>
          </reference>
          <reference field="4" count="1">
            <x v="111"/>
          </reference>
        </references>
      </pivotArea>
    </format>
    <format dxfId="3785">
      <pivotArea dataOnly="0" labelOnly="1" fieldPosition="0">
        <references count="2">
          <reference field="0" count="1" selected="0">
            <x v="301"/>
          </reference>
          <reference field="4" count="1">
            <x v="114"/>
          </reference>
        </references>
      </pivotArea>
    </format>
    <format dxfId="3784">
      <pivotArea dataOnly="0" labelOnly="1" fieldPosition="0">
        <references count="2">
          <reference field="0" count="1" selected="0">
            <x v="302"/>
          </reference>
          <reference field="4" count="1">
            <x v="115"/>
          </reference>
        </references>
      </pivotArea>
    </format>
    <format dxfId="3783">
      <pivotArea dataOnly="0" labelOnly="1" fieldPosition="0">
        <references count="2">
          <reference field="0" count="1" selected="0">
            <x v="303"/>
          </reference>
          <reference field="4" count="1">
            <x v="116"/>
          </reference>
        </references>
      </pivotArea>
    </format>
    <format dxfId="3782">
      <pivotArea dataOnly="0" labelOnly="1" fieldPosition="0">
        <references count="2">
          <reference field="0" count="1" selected="0">
            <x v="304"/>
          </reference>
          <reference field="4" count="1">
            <x v="117"/>
          </reference>
        </references>
      </pivotArea>
    </format>
    <format dxfId="3781">
      <pivotArea dataOnly="0" labelOnly="1" fieldPosition="0">
        <references count="2">
          <reference field="0" count="1" selected="0">
            <x v="305"/>
          </reference>
          <reference field="4" count="1">
            <x v="118"/>
          </reference>
        </references>
      </pivotArea>
    </format>
    <format dxfId="3780">
      <pivotArea dataOnly="0" labelOnly="1" fieldPosition="0">
        <references count="2">
          <reference field="0" count="1" selected="0">
            <x v="307"/>
          </reference>
          <reference field="4" count="1">
            <x v="122"/>
          </reference>
        </references>
      </pivotArea>
    </format>
    <format dxfId="3779">
      <pivotArea dataOnly="0" labelOnly="1" fieldPosition="0">
        <references count="2">
          <reference field="0" count="1" selected="0">
            <x v="308"/>
          </reference>
          <reference field="4" count="1">
            <x v="127"/>
          </reference>
        </references>
      </pivotArea>
    </format>
    <format dxfId="3778">
      <pivotArea dataOnly="0" labelOnly="1" fieldPosition="0">
        <references count="2">
          <reference field="0" count="1" selected="0">
            <x v="310"/>
          </reference>
          <reference field="4" count="1">
            <x v="128"/>
          </reference>
        </references>
      </pivotArea>
    </format>
    <format dxfId="3777">
      <pivotArea dataOnly="0" labelOnly="1" fieldPosition="0">
        <references count="2">
          <reference field="0" count="1" selected="0">
            <x v="311"/>
          </reference>
          <reference field="4" count="1">
            <x v="129"/>
          </reference>
        </references>
      </pivotArea>
    </format>
    <format dxfId="3776">
      <pivotArea dataOnly="0" labelOnly="1" fieldPosition="0">
        <references count="2">
          <reference field="0" count="1" selected="0">
            <x v="313"/>
          </reference>
          <reference field="4" count="1">
            <x v="131"/>
          </reference>
        </references>
      </pivotArea>
    </format>
    <format dxfId="3775">
      <pivotArea dataOnly="0" labelOnly="1" fieldPosition="0">
        <references count="2">
          <reference field="0" count="1" selected="0">
            <x v="314"/>
          </reference>
          <reference field="4" count="1">
            <x v="132"/>
          </reference>
        </references>
      </pivotArea>
    </format>
    <format dxfId="3774">
      <pivotArea dataOnly="0" labelOnly="1" fieldPosition="0">
        <references count="2">
          <reference field="0" count="1" selected="0">
            <x v="315"/>
          </reference>
          <reference field="4" count="1">
            <x v="133"/>
          </reference>
        </references>
      </pivotArea>
    </format>
    <format dxfId="3773">
      <pivotArea dataOnly="0" labelOnly="1" fieldPosition="0">
        <references count="2">
          <reference field="0" count="1" selected="0">
            <x v="317"/>
          </reference>
          <reference field="4" count="1">
            <x v="134"/>
          </reference>
        </references>
      </pivotArea>
    </format>
    <format dxfId="3772">
      <pivotArea dataOnly="0" labelOnly="1" fieldPosition="0">
        <references count="2">
          <reference field="0" count="1" selected="0">
            <x v="319"/>
          </reference>
          <reference field="4" count="1">
            <x v="136"/>
          </reference>
        </references>
      </pivotArea>
    </format>
    <format dxfId="3771">
      <pivotArea dataOnly="0" labelOnly="1" fieldPosition="0">
        <references count="2">
          <reference field="0" count="1" selected="0">
            <x v="320"/>
          </reference>
          <reference field="4" count="1">
            <x v="137"/>
          </reference>
        </references>
      </pivotArea>
    </format>
    <format dxfId="3770">
      <pivotArea dataOnly="0" labelOnly="1" fieldPosition="0">
        <references count="2">
          <reference field="0" count="1" selected="0">
            <x v="321"/>
          </reference>
          <reference field="4" count="1">
            <x v="138"/>
          </reference>
        </references>
      </pivotArea>
    </format>
    <format dxfId="3769">
      <pivotArea dataOnly="0" labelOnly="1" fieldPosition="0">
        <references count="2">
          <reference field="0" count="1" selected="0">
            <x v="322"/>
          </reference>
          <reference field="4" count="1">
            <x v="139"/>
          </reference>
        </references>
      </pivotArea>
    </format>
    <format dxfId="3768">
      <pivotArea dataOnly="0" labelOnly="1" fieldPosition="0">
        <references count="2">
          <reference field="0" count="1" selected="0">
            <x v="323"/>
          </reference>
          <reference field="4" count="1">
            <x v="140"/>
          </reference>
        </references>
      </pivotArea>
    </format>
    <format dxfId="3767">
      <pivotArea dataOnly="0" labelOnly="1" fieldPosition="0">
        <references count="2">
          <reference field="0" count="1" selected="0">
            <x v="324"/>
          </reference>
          <reference field="4" count="1">
            <x v="141"/>
          </reference>
        </references>
      </pivotArea>
    </format>
    <format dxfId="3766">
      <pivotArea dataOnly="0" labelOnly="1" fieldPosition="0">
        <references count="2">
          <reference field="0" count="1" selected="0">
            <x v="325"/>
          </reference>
          <reference field="4" count="1">
            <x v="142"/>
          </reference>
        </references>
      </pivotArea>
    </format>
    <format dxfId="3765">
      <pivotArea dataOnly="0" labelOnly="1" fieldPosition="0">
        <references count="2">
          <reference field="0" count="1" selected="0">
            <x v="326"/>
          </reference>
          <reference field="4" count="1">
            <x v="144"/>
          </reference>
        </references>
      </pivotArea>
    </format>
    <format dxfId="3764">
      <pivotArea dataOnly="0" labelOnly="1" fieldPosition="0">
        <references count="2">
          <reference field="0" count="1" selected="0">
            <x v="327"/>
          </reference>
          <reference field="4" count="1">
            <x v="145"/>
          </reference>
        </references>
      </pivotArea>
    </format>
    <format dxfId="3763">
      <pivotArea dataOnly="0" labelOnly="1" fieldPosition="0">
        <references count="2">
          <reference field="0" count="1" selected="0">
            <x v="328"/>
          </reference>
          <reference field="4" count="1">
            <x v="147"/>
          </reference>
        </references>
      </pivotArea>
    </format>
    <format dxfId="3762">
      <pivotArea dataOnly="0" labelOnly="1" fieldPosition="0">
        <references count="2">
          <reference field="0" count="1" selected="0">
            <x v="329"/>
          </reference>
          <reference field="4" count="1">
            <x v="149"/>
          </reference>
        </references>
      </pivotArea>
    </format>
    <format dxfId="3761">
      <pivotArea dataOnly="0" labelOnly="1" fieldPosition="0">
        <references count="2">
          <reference field="0" count="1" selected="0">
            <x v="330"/>
          </reference>
          <reference field="4" count="1">
            <x v="152"/>
          </reference>
        </references>
      </pivotArea>
    </format>
    <format dxfId="3760">
      <pivotArea dataOnly="0" labelOnly="1" fieldPosition="0">
        <references count="2">
          <reference field="0" count="1" selected="0">
            <x v="331"/>
          </reference>
          <reference field="4" count="1">
            <x v="156"/>
          </reference>
        </references>
      </pivotArea>
    </format>
    <format dxfId="3759">
      <pivotArea dataOnly="0" labelOnly="1" fieldPosition="0">
        <references count="2">
          <reference field="0" count="1" selected="0">
            <x v="332"/>
          </reference>
          <reference field="4" count="1">
            <x v="161"/>
          </reference>
        </references>
      </pivotArea>
    </format>
    <format dxfId="3758">
      <pivotArea dataOnly="0" labelOnly="1" fieldPosition="0">
        <references count="2">
          <reference field="0" count="1" selected="0">
            <x v="333"/>
          </reference>
          <reference field="4" count="1">
            <x v="162"/>
          </reference>
        </references>
      </pivotArea>
    </format>
    <format dxfId="3757">
      <pivotArea dataOnly="0" labelOnly="1" fieldPosition="0">
        <references count="2">
          <reference field="0" count="1" selected="0">
            <x v="334"/>
          </reference>
          <reference field="4" count="1">
            <x v="90"/>
          </reference>
        </references>
      </pivotArea>
    </format>
    <format dxfId="3756">
      <pivotArea dataOnly="0" labelOnly="1" fieldPosition="0">
        <references count="2">
          <reference field="0" count="1" selected="0">
            <x v="336"/>
          </reference>
          <reference field="4" count="1">
            <x v="157"/>
          </reference>
        </references>
      </pivotArea>
    </format>
    <format dxfId="3755">
      <pivotArea dataOnly="0" labelOnly="1" fieldPosition="0">
        <references count="2">
          <reference field="0" count="1" selected="0">
            <x v="337"/>
          </reference>
          <reference field="4" count="1">
            <x v="165"/>
          </reference>
        </references>
      </pivotArea>
    </format>
    <format dxfId="3754">
      <pivotArea dataOnly="0" labelOnly="1" fieldPosition="0">
        <references count="2">
          <reference field="0" count="1" selected="0">
            <x v="338"/>
          </reference>
          <reference field="4" count="1">
            <x v="166"/>
          </reference>
        </references>
      </pivotArea>
    </format>
    <format dxfId="3753">
      <pivotArea dataOnly="0" labelOnly="1" fieldPosition="0">
        <references count="2">
          <reference field="0" count="1" selected="0">
            <x v="339"/>
          </reference>
          <reference field="4" count="1">
            <x v="167"/>
          </reference>
        </references>
      </pivotArea>
    </format>
    <format dxfId="3752">
      <pivotArea dataOnly="0" labelOnly="1" fieldPosition="0">
        <references count="2">
          <reference field="0" count="1" selected="0">
            <x v="340"/>
          </reference>
          <reference field="4" count="1">
            <x v="189"/>
          </reference>
        </references>
      </pivotArea>
    </format>
    <format dxfId="3751">
      <pivotArea dataOnly="0" labelOnly="1" fieldPosition="0">
        <references count="2">
          <reference field="0" count="1" selected="0">
            <x v="342"/>
          </reference>
          <reference field="4" count="1">
            <x v="190"/>
          </reference>
        </references>
      </pivotArea>
    </format>
    <format dxfId="3750">
      <pivotArea dataOnly="0" labelOnly="1" fieldPosition="0">
        <references count="2">
          <reference field="0" count="1" selected="0">
            <x v="344"/>
          </reference>
          <reference field="4" count="1">
            <x v="192"/>
          </reference>
        </references>
      </pivotArea>
    </format>
    <format dxfId="3749">
      <pivotArea dataOnly="0" labelOnly="1" fieldPosition="0">
        <references count="2">
          <reference field="0" count="1" selected="0">
            <x v="345"/>
          </reference>
          <reference field="4" count="1">
            <x v="193"/>
          </reference>
        </references>
      </pivotArea>
    </format>
    <format dxfId="3748">
      <pivotArea dataOnly="0" labelOnly="1" fieldPosition="0">
        <references count="2">
          <reference field="0" count="1" selected="0">
            <x v="346"/>
          </reference>
          <reference field="4" count="1">
            <x v="201"/>
          </reference>
        </references>
      </pivotArea>
    </format>
    <format dxfId="3747">
      <pivotArea dataOnly="0" labelOnly="1" fieldPosition="0">
        <references count="2">
          <reference field="0" count="1" selected="0">
            <x v="347"/>
          </reference>
          <reference field="4" count="1">
            <x v="164"/>
          </reference>
        </references>
      </pivotArea>
    </format>
    <format dxfId="3746">
      <pivotArea dataOnly="0" labelOnly="1" fieldPosition="0">
        <references count="2">
          <reference field="0" count="1" selected="0">
            <x v="348"/>
          </reference>
          <reference field="4" count="1">
            <x v="172"/>
          </reference>
        </references>
      </pivotArea>
    </format>
    <format dxfId="3745">
      <pivotArea dataOnly="0" labelOnly="1" fieldPosition="0">
        <references count="2">
          <reference field="0" count="1" selected="0">
            <x v="349"/>
          </reference>
          <reference field="4" count="1">
            <x v="180"/>
          </reference>
        </references>
      </pivotArea>
    </format>
    <format dxfId="3744">
      <pivotArea dataOnly="0" labelOnly="1" fieldPosition="0">
        <references count="2">
          <reference field="0" count="1" selected="0">
            <x v="350"/>
          </reference>
          <reference field="4" count="1">
            <x v="181"/>
          </reference>
        </references>
      </pivotArea>
    </format>
    <format dxfId="3743">
      <pivotArea dataOnly="0" labelOnly="1" fieldPosition="0">
        <references count="2">
          <reference field="0" count="1" selected="0">
            <x v="351"/>
          </reference>
          <reference field="4" count="1">
            <x v="182"/>
          </reference>
        </references>
      </pivotArea>
    </format>
    <format dxfId="3742">
      <pivotArea dataOnly="0" labelOnly="1" fieldPosition="0">
        <references count="2">
          <reference field="0" count="1" selected="0">
            <x v="352"/>
          </reference>
          <reference field="4" count="1">
            <x v="190"/>
          </reference>
        </references>
      </pivotArea>
    </format>
    <format dxfId="3741">
      <pivotArea dataOnly="0" labelOnly="1" fieldPosition="0">
        <references count="2">
          <reference field="0" count="1" selected="0">
            <x v="353"/>
          </reference>
          <reference field="4" count="1">
            <x v="180"/>
          </reference>
        </references>
      </pivotArea>
    </format>
    <format dxfId="3740">
      <pivotArea dataOnly="0" labelOnly="1" fieldPosition="0">
        <references count="2">
          <reference field="0" count="1" selected="0">
            <x v="354"/>
          </reference>
          <reference field="4" count="1">
            <x v="178"/>
          </reference>
        </references>
      </pivotArea>
    </format>
    <format dxfId="3739">
      <pivotArea dataOnly="0" labelOnly="1" fieldPosition="0">
        <references count="2">
          <reference field="0" count="1" selected="0">
            <x v="356"/>
          </reference>
          <reference field="4" count="1">
            <x v="179"/>
          </reference>
        </references>
      </pivotArea>
    </format>
    <format dxfId="3738">
      <pivotArea dataOnly="0" labelOnly="1" fieldPosition="0">
        <references count="2">
          <reference field="0" count="1" selected="0">
            <x v="358"/>
          </reference>
          <reference field="4" count="1">
            <x v="180"/>
          </reference>
        </references>
      </pivotArea>
    </format>
    <format dxfId="3737">
      <pivotArea dataOnly="0" labelOnly="1" fieldPosition="0">
        <references count="2">
          <reference field="0" count="1" selected="0">
            <x v="359"/>
          </reference>
          <reference field="4" count="1">
            <x v="181"/>
          </reference>
        </references>
      </pivotArea>
    </format>
    <format dxfId="3736">
      <pivotArea dataOnly="0" labelOnly="1" fieldPosition="0">
        <references count="2">
          <reference field="0" count="1" selected="0">
            <x v="360"/>
          </reference>
          <reference field="4" count="1">
            <x v="182"/>
          </reference>
        </references>
      </pivotArea>
    </format>
    <format dxfId="3735">
      <pivotArea dataOnly="0" labelOnly="1" fieldPosition="0">
        <references count="2">
          <reference field="0" count="1" selected="0">
            <x v="361"/>
          </reference>
          <reference field="4" count="1">
            <x v="195"/>
          </reference>
        </references>
      </pivotArea>
    </format>
    <format dxfId="3734">
      <pivotArea dataOnly="0" labelOnly="1" fieldPosition="0">
        <references count="2">
          <reference field="0" count="1" selected="0">
            <x v="362"/>
          </reference>
          <reference field="4" count="1">
            <x v="199"/>
          </reference>
        </references>
      </pivotArea>
    </format>
    <format dxfId="3733">
      <pivotArea dataOnly="0" labelOnly="1" fieldPosition="0">
        <references count="2">
          <reference field="0" count="1" selected="0">
            <x v="363"/>
          </reference>
          <reference field="4" count="1">
            <x v="209"/>
          </reference>
        </references>
      </pivotArea>
    </format>
    <format dxfId="3732">
      <pivotArea dataOnly="0" labelOnly="1" fieldPosition="0">
        <references count="2">
          <reference field="0" count="1" selected="0">
            <x v="364"/>
          </reference>
          <reference field="4" count="1">
            <x v="212"/>
          </reference>
        </references>
      </pivotArea>
    </format>
    <format dxfId="3731">
      <pivotArea dataOnly="0" labelOnly="1" fieldPosition="0">
        <references count="2">
          <reference field="0" count="1" selected="0">
            <x v="365"/>
          </reference>
          <reference field="4" count="1">
            <x v="222"/>
          </reference>
        </references>
      </pivotArea>
    </format>
    <format dxfId="3730">
      <pivotArea dataOnly="0" labelOnly="1" fieldPosition="0">
        <references count="2">
          <reference field="0" count="1" selected="0">
            <x v="366"/>
          </reference>
          <reference field="4" count="1">
            <x v="223"/>
          </reference>
        </references>
      </pivotArea>
    </format>
    <format dxfId="3729">
      <pivotArea dataOnly="0" labelOnly="1" fieldPosition="0">
        <references count="2">
          <reference field="0" count="1" selected="0">
            <x v="367"/>
          </reference>
          <reference field="4" count="1">
            <x v="224"/>
          </reference>
        </references>
      </pivotArea>
    </format>
    <format dxfId="3728">
      <pivotArea dataOnly="0" labelOnly="1" fieldPosition="0">
        <references count="2">
          <reference field="0" count="1" selected="0">
            <x v="368"/>
          </reference>
          <reference field="4" count="1">
            <x v="86"/>
          </reference>
        </references>
      </pivotArea>
    </format>
    <format dxfId="3727">
      <pivotArea dataOnly="0" labelOnly="1" fieldPosition="0">
        <references count="2">
          <reference field="0" count="1" selected="0">
            <x v="369"/>
          </reference>
          <reference field="4" count="1">
            <x v="22"/>
          </reference>
        </references>
      </pivotArea>
    </format>
    <format dxfId="3726">
      <pivotArea dataOnly="0" labelOnly="1" fieldPosition="0">
        <references count="2">
          <reference field="0" count="1" selected="0">
            <x v="370"/>
          </reference>
          <reference field="4" count="1">
            <x v="84"/>
          </reference>
        </references>
      </pivotArea>
    </format>
    <format dxfId="3725">
      <pivotArea dataOnly="0" labelOnly="1" fieldPosition="0">
        <references count="2">
          <reference field="0" count="1" selected="0">
            <x v="371"/>
          </reference>
          <reference field="4" count="1">
            <x v="85"/>
          </reference>
        </references>
      </pivotArea>
    </format>
    <format dxfId="3724">
      <pivotArea dataOnly="0" labelOnly="1" fieldPosition="0">
        <references count="2">
          <reference field="0" count="1" selected="0">
            <x v="372"/>
          </reference>
          <reference field="4" count="1">
            <x v="123"/>
          </reference>
        </references>
      </pivotArea>
    </format>
    <format dxfId="3723">
      <pivotArea dataOnly="0" labelOnly="1" fieldPosition="0">
        <references count="2">
          <reference field="0" count="1" selected="0">
            <x v="373"/>
          </reference>
          <reference field="4" count="1">
            <x v="155"/>
          </reference>
        </references>
      </pivotArea>
    </format>
    <format dxfId="3722">
      <pivotArea dataOnly="0" labelOnly="1" fieldPosition="0">
        <references count="2">
          <reference field="0" count="1" selected="0">
            <x v="374"/>
          </reference>
          <reference field="4" count="1">
            <x v="156"/>
          </reference>
        </references>
      </pivotArea>
    </format>
    <format dxfId="3721">
      <pivotArea dataOnly="0" labelOnly="1" fieldPosition="0">
        <references count="2">
          <reference field="0" count="1" selected="0">
            <x v="375"/>
          </reference>
          <reference field="4" count="1">
            <x v="157"/>
          </reference>
        </references>
      </pivotArea>
    </format>
    <format dxfId="3720">
      <pivotArea dataOnly="0" labelOnly="1" fieldPosition="0">
        <references count="2">
          <reference field="0" count="1" selected="0">
            <x v="376"/>
          </reference>
          <reference field="4" count="1">
            <x v="160"/>
          </reference>
        </references>
      </pivotArea>
    </format>
    <format dxfId="3719">
      <pivotArea dataOnly="0" labelOnly="1" fieldPosition="0">
        <references count="2">
          <reference field="0" count="1" selected="0">
            <x v="377"/>
          </reference>
          <reference field="4" count="1">
            <x v="161"/>
          </reference>
        </references>
      </pivotArea>
    </format>
    <format dxfId="3718">
      <pivotArea dataOnly="0" labelOnly="1" fieldPosition="0">
        <references count="2">
          <reference field="0" count="1" selected="0">
            <x v="378"/>
          </reference>
          <reference field="4" count="1">
            <x v="162"/>
          </reference>
        </references>
      </pivotArea>
    </format>
    <format dxfId="3717">
      <pivotArea dataOnly="0" labelOnly="1" fieldPosition="0">
        <references count="2">
          <reference field="0" count="1" selected="0">
            <x v="379"/>
          </reference>
          <reference field="4" count="1">
            <x v="238"/>
          </reference>
        </references>
      </pivotArea>
    </format>
    <format dxfId="3716">
      <pivotArea dataOnly="0" labelOnly="1" fieldPosition="0">
        <references count="2">
          <reference field="0" count="1" selected="0">
            <x v="380"/>
          </reference>
          <reference field="4" count="1">
            <x v="189"/>
          </reference>
        </references>
      </pivotArea>
    </format>
    <format dxfId="3715">
      <pivotArea dataOnly="0" labelOnly="1" fieldPosition="0">
        <references count="2">
          <reference field="0" count="1" selected="0">
            <x v="381"/>
          </reference>
          <reference field="4" count="1">
            <x v="193"/>
          </reference>
        </references>
      </pivotArea>
    </format>
    <format dxfId="3714">
      <pivotArea dataOnly="0" labelOnly="1" fieldPosition="0">
        <references count="2">
          <reference field="0" count="1" selected="0">
            <x v="382"/>
          </reference>
          <reference field="4" count="1">
            <x v="196"/>
          </reference>
        </references>
      </pivotArea>
    </format>
    <format dxfId="3713">
      <pivotArea dataOnly="0" labelOnly="1" fieldPosition="0">
        <references count="2">
          <reference field="0" count="1" selected="0">
            <x v="383"/>
          </reference>
          <reference field="4" count="1">
            <x v="197"/>
          </reference>
        </references>
      </pivotArea>
    </format>
    <format dxfId="3712">
      <pivotArea dataOnly="0" labelOnly="1" fieldPosition="0">
        <references count="2">
          <reference field="0" count="1" selected="0">
            <x v="384"/>
          </reference>
          <reference field="4" count="1">
            <x v="198"/>
          </reference>
        </references>
      </pivotArea>
    </format>
    <format dxfId="3711">
      <pivotArea dataOnly="0" labelOnly="1" fieldPosition="0">
        <references count="2">
          <reference field="0" count="1" selected="0">
            <x v="385"/>
          </reference>
          <reference field="4" count="1">
            <x v="163"/>
          </reference>
        </references>
      </pivotArea>
    </format>
    <format dxfId="3710">
      <pivotArea dataOnly="0" labelOnly="1" fieldPosition="0">
        <references count="2">
          <reference field="0" count="1" selected="0">
            <x v="387"/>
          </reference>
          <reference field="4" count="1">
            <x v="164"/>
          </reference>
        </references>
      </pivotArea>
    </format>
    <format dxfId="3709">
      <pivotArea dataOnly="0" labelOnly="1" fieldPosition="0">
        <references count="2">
          <reference field="0" count="1" selected="0">
            <x v="389"/>
          </reference>
          <reference field="4" count="1">
            <x v="165"/>
          </reference>
        </references>
      </pivotArea>
    </format>
    <format dxfId="3708">
      <pivotArea dataOnly="0" labelOnly="1" fieldPosition="0">
        <references count="2">
          <reference field="0" count="1" selected="0">
            <x v="390"/>
          </reference>
          <reference field="4" count="1">
            <x v="166"/>
          </reference>
        </references>
      </pivotArea>
    </format>
    <format dxfId="3707">
      <pivotArea dataOnly="0" labelOnly="1" fieldPosition="0">
        <references count="2">
          <reference field="0" count="1" selected="0">
            <x v="391"/>
          </reference>
          <reference field="4" count="1">
            <x v="168"/>
          </reference>
        </references>
      </pivotArea>
    </format>
    <format dxfId="3706">
      <pivotArea dataOnly="0" labelOnly="1" fieldPosition="0">
        <references count="2">
          <reference field="0" count="1" selected="0">
            <x v="392"/>
          </reference>
          <reference field="4" count="1">
            <x v="169"/>
          </reference>
        </references>
      </pivotArea>
    </format>
    <format dxfId="3705">
      <pivotArea dataOnly="0" labelOnly="1" fieldPosition="0">
        <references count="2">
          <reference field="0" count="1" selected="0">
            <x v="393"/>
          </reference>
          <reference field="4" count="1">
            <x v="170"/>
          </reference>
        </references>
      </pivotArea>
    </format>
    <format dxfId="3704">
      <pivotArea dataOnly="0" labelOnly="1" fieldPosition="0">
        <references count="2">
          <reference field="0" count="1" selected="0">
            <x v="394"/>
          </reference>
          <reference field="4" count="1">
            <x v="171"/>
          </reference>
        </references>
      </pivotArea>
    </format>
    <format dxfId="3703">
      <pivotArea dataOnly="0" labelOnly="1" fieldPosition="0">
        <references count="2">
          <reference field="0" count="1" selected="0">
            <x v="395"/>
          </reference>
          <reference field="4" count="1">
            <x v="172"/>
          </reference>
        </references>
      </pivotArea>
    </format>
    <format dxfId="3702">
      <pivotArea dataOnly="0" labelOnly="1" fieldPosition="0">
        <references count="2">
          <reference field="0" count="1" selected="0">
            <x v="396"/>
          </reference>
          <reference field="4" count="1">
            <x v="175"/>
          </reference>
        </references>
      </pivotArea>
    </format>
    <format dxfId="3701">
      <pivotArea dataOnly="0" labelOnly="1" fieldPosition="0">
        <references count="2">
          <reference field="0" count="1" selected="0">
            <x v="398"/>
          </reference>
          <reference field="4" count="1">
            <x v="176"/>
          </reference>
        </references>
      </pivotArea>
    </format>
    <format dxfId="3700">
      <pivotArea dataOnly="0" labelOnly="1" fieldPosition="0">
        <references count="2">
          <reference field="0" count="1" selected="0">
            <x v="399"/>
          </reference>
          <reference field="4" count="1">
            <x v="177"/>
          </reference>
        </references>
      </pivotArea>
    </format>
    <format dxfId="3699">
      <pivotArea dataOnly="0" labelOnly="1" fieldPosition="0">
        <references count="2">
          <reference field="0" count="1" selected="0">
            <x v="400"/>
          </reference>
          <reference field="4" count="1">
            <x v="178"/>
          </reference>
        </references>
      </pivotArea>
    </format>
    <format dxfId="3698">
      <pivotArea dataOnly="0" labelOnly="1" fieldPosition="0">
        <references count="2">
          <reference field="0" count="1" selected="0">
            <x v="402"/>
          </reference>
          <reference field="4" count="1">
            <x v="179"/>
          </reference>
        </references>
      </pivotArea>
    </format>
    <format dxfId="3697">
      <pivotArea dataOnly="0" labelOnly="1" fieldPosition="0">
        <references count="2">
          <reference field="0" count="1" selected="0">
            <x v="405"/>
          </reference>
          <reference field="4" count="1">
            <x v="180"/>
          </reference>
        </references>
      </pivotArea>
    </format>
    <format dxfId="3696">
      <pivotArea dataOnly="0" labelOnly="1" fieldPosition="0">
        <references count="2">
          <reference field="0" count="1" selected="0">
            <x v="406"/>
          </reference>
          <reference field="4" count="1">
            <x v="185"/>
          </reference>
        </references>
      </pivotArea>
    </format>
    <format dxfId="3695">
      <pivotArea dataOnly="0" labelOnly="1" fieldPosition="0">
        <references count="2">
          <reference field="0" count="1" selected="0">
            <x v="408"/>
          </reference>
          <reference field="4" count="1">
            <x v="186"/>
          </reference>
        </references>
      </pivotArea>
    </format>
    <format dxfId="3694">
      <pivotArea dataOnly="0" labelOnly="1" fieldPosition="0">
        <references count="2">
          <reference field="0" count="1" selected="0">
            <x v="411"/>
          </reference>
          <reference field="4" count="1">
            <x v="187"/>
          </reference>
        </references>
      </pivotArea>
    </format>
    <format dxfId="3693">
      <pivotArea dataOnly="0" labelOnly="1" fieldPosition="0">
        <references count="2">
          <reference field="0" count="1" selected="0">
            <x v="412"/>
          </reference>
          <reference field="4" count="1">
            <x v="188"/>
          </reference>
        </references>
      </pivotArea>
    </format>
    <format dxfId="3692">
      <pivotArea dataOnly="0" labelOnly="1" fieldPosition="0">
        <references count="2">
          <reference field="0" count="1" selected="0">
            <x v="417"/>
          </reference>
          <reference field="4" count="1">
            <x v="189"/>
          </reference>
        </references>
      </pivotArea>
    </format>
    <format dxfId="3691">
      <pivotArea dataOnly="0" labelOnly="1" fieldPosition="0">
        <references count="2">
          <reference field="0" count="1" selected="0">
            <x v="418"/>
          </reference>
          <reference field="4" count="1">
            <x v="191"/>
          </reference>
        </references>
      </pivotArea>
    </format>
    <format dxfId="3690">
      <pivotArea dataOnly="0" labelOnly="1" fieldPosition="0">
        <references count="2">
          <reference field="0" count="1" selected="0">
            <x v="419"/>
          </reference>
          <reference field="4" count="1">
            <x v="192"/>
          </reference>
        </references>
      </pivotArea>
    </format>
    <format dxfId="3689">
      <pivotArea dataOnly="0" labelOnly="1" fieldPosition="0">
        <references count="2">
          <reference field="0" count="1" selected="0">
            <x v="421"/>
          </reference>
          <reference field="4" count="1">
            <x v="194"/>
          </reference>
        </references>
      </pivotArea>
    </format>
    <format dxfId="3688">
      <pivotArea dataOnly="0" labelOnly="1" fieldPosition="0">
        <references count="2">
          <reference field="0" count="1" selected="0">
            <x v="425"/>
          </reference>
          <reference field="4" count="1">
            <x v="196"/>
          </reference>
        </references>
      </pivotArea>
    </format>
    <format dxfId="3687">
      <pivotArea dataOnly="0" labelOnly="1" fieldPosition="0">
        <references count="2">
          <reference field="0" count="1" selected="0">
            <x v="428"/>
          </reference>
          <reference field="4" count="1">
            <x v="199"/>
          </reference>
        </references>
      </pivotArea>
    </format>
    <format dxfId="3686">
      <pivotArea dataOnly="0" labelOnly="1" fieldPosition="0">
        <references count="2">
          <reference field="0" count="1" selected="0">
            <x v="429"/>
          </reference>
          <reference field="4" count="1">
            <x v="200"/>
          </reference>
        </references>
      </pivotArea>
    </format>
    <format dxfId="3685">
      <pivotArea dataOnly="0" labelOnly="1" fieldPosition="0">
        <references count="2">
          <reference field="0" count="1" selected="0">
            <x v="434"/>
          </reference>
          <reference field="4" count="1">
            <x v="201"/>
          </reference>
        </references>
      </pivotArea>
    </format>
    <format dxfId="3684">
      <pivotArea dataOnly="0" labelOnly="1" fieldPosition="0">
        <references count="2">
          <reference field="0" count="1" selected="0">
            <x v="435"/>
          </reference>
          <reference field="4" count="1">
            <x v="202"/>
          </reference>
        </references>
      </pivotArea>
    </format>
    <format dxfId="3683">
      <pivotArea dataOnly="0" labelOnly="1" fieldPosition="0">
        <references count="2">
          <reference field="0" count="1" selected="0">
            <x v="436"/>
          </reference>
          <reference field="4" count="1">
            <x v="203"/>
          </reference>
        </references>
      </pivotArea>
    </format>
    <format dxfId="3682">
      <pivotArea dataOnly="0" labelOnly="1" fieldPosition="0">
        <references count="2">
          <reference field="0" count="1" selected="0">
            <x v="437"/>
          </reference>
          <reference field="4" count="1">
            <x v="204"/>
          </reference>
        </references>
      </pivotArea>
    </format>
    <format dxfId="3681">
      <pivotArea dataOnly="0" labelOnly="1" fieldPosition="0">
        <references count="2">
          <reference field="0" count="1" selected="0">
            <x v="438"/>
          </reference>
          <reference field="4" count="1">
            <x v="205"/>
          </reference>
        </references>
      </pivotArea>
    </format>
    <format dxfId="3680">
      <pivotArea dataOnly="0" labelOnly="1" fieldPosition="0">
        <references count="2">
          <reference field="0" count="1" selected="0">
            <x v="439"/>
          </reference>
          <reference field="4" count="1">
            <x v="207"/>
          </reference>
        </references>
      </pivotArea>
    </format>
    <format dxfId="3679">
      <pivotArea dataOnly="0" labelOnly="1" fieldPosition="0">
        <references count="2">
          <reference field="0" count="1" selected="0">
            <x v="440"/>
          </reference>
          <reference field="4" count="1">
            <x v="210"/>
          </reference>
        </references>
      </pivotArea>
    </format>
    <format dxfId="3678">
      <pivotArea dataOnly="0" labelOnly="1" fieldPosition="0">
        <references count="2">
          <reference field="0" count="1" selected="0">
            <x v="441"/>
          </reference>
          <reference field="4" count="1">
            <x v="214"/>
          </reference>
        </references>
      </pivotArea>
    </format>
    <format dxfId="3677">
      <pivotArea dataOnly="0" labelOnly="1" fieldPosition="0">
        <references count="2">
          <reference field="0" count="1" selected="0">
            <x v="442"/>
          </reference>
          <reference field="4" count="1">
            <x v="216"/>
          </reference>
        </references>
      </pivotArea>
    </format>
    <format dxfId="3676">
      <pivotArea dataOnly="0" labelOnly="1" fieldPosition="0">
        <references count="2">
          <reference field="0" count="1" selected="0">
            <x v="444"/>
          </reference>
          <reference field="4" count="1">
            <x v="217"/>
          </reference>
        </references>
      </pivotArea>
    </format>
    <format dxfId="3675">
      <pivotArea dataOnly="0" labelOnly="1" fieldPosition="0">
        <references count="2">
          <reference field="0" count="1" selected="0">
            <x v="445"/>
          </reference>
          <reference field="4" count="1">
            <x v="226"/>
          </reference>
        </references>
      </pivotArea>
    </format>
    <format dxfId="3674">
      <pivotArea dataOnly="0" labelOnly="1" fieldPosition="0">
        <references count="2">
          <reference field="0" count="1" selected="0">
            <x v="446"/>
          </reference>
          <reference field="4" count="1">
            <x v="232"/>
          </reference>
        </references>
      </pivotArea>
    </format>
    <format dxfId="3673">
      <pivotArea dataOnly="0" labelOnly="1" fieldPosition="0">
        <references count="2">
          <reference field="0" count="1" selected="0">
            <x v="447"/>
          </reference>
          <reference field="4" count="1">
            <x v="184"/>
          </reference>
        </references>
      </pivotArea>
    </format>
    <format dxfId="3672">
      <pivotArea dataOnly="0" labelOnly="1" fieldPosition="0">
        <references count="2">
          <reference field="0" count="1" selected="0">
            <x v="449"/>
          </reference>
          <reference field="4" count="1">
            <x v="206"/>
          </reference>
        </references>
      </pivotArea>
    </format>
    <format dxfId="3671">
      <pivotArea dataOnly="0" labelOnly="1" fieldPosition="0">
        <references count="2">
          <reference field="0" count="1" selected="0">
            <x v="450"/>
          </reference>
          <reference field="4" count="1">
            <x v="207"/>
          </reference>
        </references>
      </pivotArea>
    </format>
    <format dxfId="3670">
      <pivotArea dataOnly="0" labelOnly="1" fieldPosition="0">
        <references count="2">
          <reference field="0" count="1" selected="0">
            <x v="451"/>
          </reference>
          <reference field="4" count="1">
            <x v="209"/>
          </reference>
        </references>
      </pivotArea>
    </format>
    <format dxfId="3669">
      <pivotArea dataOnly="0" labelOnly="1" fieldPosition="0">
        <references count="2">
          <reference field="0" count="1" selected="0">
            <x v="452"/>
          </reference>
          <reference field="4" count="1">
            <x v="210"/>
          </reference>
        </references>
      </pivotArea>
    </format>
    <format dxfId="3668">
      <pivotArea dataOnly="0" labelOnly="1" fieldPosition="0">
        <references count="2">
          <reference field="0" count="1" selected="0">
            <x v="453"/>
          </reference>
          <reference field="4" count="1">
            <x v="212"/>
          </reference>
        </references>
      </pivotArea>
    </format>
    <format dxfId="3667">
      <pivotArea dataOnly="0" labelOnly="1" fieldPosition="0">
        <references count="2">
          <reference field="0" count="1" selected="0">
            <x v="454"/>
          </reference>
          <reference field="4" count="1">
            <x v="216"/>
          </reference>
        </references>
      </pivotArea>
    </format>
    <format dxfId="3666">
      <pivotArea dataOnly="0" labelOnly="1" fieldPosition="0">
        <references count="2">
          <reference field="0" count="1" selected="0">
            <x v="455"/>
          </reference>
          <reference field="4" count="1">
            <x v="218"/>
          </reference>
        </references>
      </pivotArea>
    </format>
    <format dxfId="3665">
      <pivotArea dataOnly="0" labelOnly="1" fieldPosition="0">
        <references count="2">
          <reference field="0" count="1" selected="0">
            <x v="456"/>
          </reference>
          <reference field="4" count="1">
            <x v="191"/>
          </reference>
        </references>
      </pivotArea>
    </format>
    <format dxfId="3664">
      <pivotArea dataOnly="0" labelOnly="1" fieldPosition="0">
        <references count="2">
          <reference field="0" count="1" selected="0">
            <x v="457"/>
          </reference>
          <reference field="4" count="1">
            <x v="205"/>
          </reference>
        </references>
      </pivotArea>
    </format>
    <format dxfId="3663">
      <pivotArea dataOnly="0" labelOnly="1" fieldPosition="0">
        <references count="2">
          <reference field="0" count="1" selected="0">
            <x v="460"/>
          </reference>
          <reference field="4" count="1">
            <x v="206"/>
          </reference>
        </references>
      </pivotArea>
    </format>
    <format dxfId="3662">
      <pivotArea dataOnly="0" labelOnly="1" fieldPosition="0">
        <references count="2">
          <reference field="0" count="1" selected="0">
            <x v="462"/>
          </reference>
          <reference field="4" count="1">
            <x v="207"/>
          </reference>
        </references>
      </pivotArea>
    </format>
    <format dxfId="3661">
      <pivotArea dataOnly="0" labelOnly="1" fieldPosition="0">
        <references count="2">
          <reference field="0" count="1" selected="0">
            <x v="465"/>
          </reference>
          <reference field="4" count="1">
            <x v="208"/>
          </reference>
        </references>
      </pivotArea>
    </format>
    <format dxfId="3660">
      <pivotArea dataOnly="0" labelOnly="1" fieldPosition="0">
        <references count="2">
          <reference field="0" count="1" selected="0">
            <x v="469"/>
          </reference>
          <reference field="4" count="1">
            <x v="209"/>
          </reference>
        </references>
      </pivotArea>
    </format>
    <format dxfId="3659">
      <pivotArea dataOnly="0" labelOnly="1" fieldPosition="0">
        <references count="2">
          <reference field="0" count="1" selected="0">
            <x v="472"/>
          </reference>
          <reference field="4" count="1">
            <x v="210"/>
          </reference>
        </references>
      </pivotArea>
    </format>
    <format dxfId="3658">
      <pivotArea dataOnly="0" labelOnly="1" fieldPosition="0">
        <references count="2">
          <reference field="0" count="1" selected="0">
            <x v="476"/>
          </reference>
          <reference field="4" count="1">
            <x v="211"/>
          </reference>
        </references>
      </pivotArea>
    </format>
    <format dxfId="3657">
      <pivotArea dataOnly="0" labelOnly="1" fieldPosition="0">
        <references count="2">
          <reference field="0" count="1" selected="0">
            <x v="478"/>
          </reference>
          <reference field="4" count="1">
            <x v="212"/>
          </reference>
        </references>
      </pivotArea>
    </format>
    <format dxfId="3656">
      <pivotArea dataOnly="0" labelOnly="1" fieldPosition="0">
        <references count="2">
          <reference field="0" count="1" selected="0">
            <x v="479"/>
          </reference>
          <reference field="4" count="1">
            <x v="213"/>
          </reference>
        </references>
      </pivotArea>
    </format>
    <format dxfId="3655">
      <pivotArea dataOnly="0" labelOnly="1" fieldPosition="0">
        <references count="2">
          <reference field="0" count="1" selected="0">
            <x v="481"/>
          </reference>
          <reference field="4" count="1">
            <x v="215"/>
          </reference>
        </references>
      </pivotArea>
    </format>
    <format dxfId="3654">
      <pivotArea dataOnly="0" labelOnly="1" fieldPosition="0">
        <references count="2">
          <reference field="0" count="1" selected="0">
            <x v="485"/>
          </reference>
          <reference field="4" count="1">
            <x v="217"/>
          </reference>
        </references>
      </pivotArea>
    </format>
    <format dxfId="3653">
      <pivotArea dataOnly="0" labelOnly="1" fieldPosition="0">
        <references count="2">
          <reference field="0" count="1" selected="0">
            <x v="486"/>
          </reference>
          <reference field="4" count="1">
            <x v="218"/>
          </reference>
        </references>
      </pivotArea>
    </format>
    <format dxfId="3652">
      <pivotArea dataOnly="0" labelOnly="1" fieldPosition="0">
        <references count="2">
          <reference field="0" count="1" selected="0">
            <x v="488"/>
          </reference>
          <reference field="4" count="1">
            <x v="219"/>
          </reference>
        </references>
      </pivotArea>
    </format>
    <format dxfId="3651">
      <pivotArea dataOnly="0" labelOnly="1" fieldPosition="0">
        <references count="2">
          <reference field="0" count="1" selected="0">
            <x v="489"/>
          </reference>
          <reference field="4" count="1">
            <x v="220"/>
          </reference>
        </references>
      </pivotArea>
    </format>
    <format dxfId="3650">
      <pivotArea dataOnly="0" labelOnly="1" fieldPosition="0">
        <references count="2">
          <reference field="0" count="1" selected="0">
            <x v="490"/>
          </reference>
          <reference field="4" count="1">
            <x v="223"/>
          </reference>
        </references>
      </pivotArea>
    </format>
    <format dxfId="3649">
      <pivotArea dataOnly="0" labelOnly="1" fieldPosition="0">
        <references count="2">
          <reference field="0" count="1" selected="0">
            <x v="491"/>
          </reference>
          <reference field="4" count="1">
            <x v="235"/>
          </reference>
        </references>
      </pivotArea>
    </format>
    <format dxfId="3648">
      <pivotArea dataOnly="0" labelOnly="1" fieldPosition="0">
        <references count="2">
          <reference field="0" count="1" selected="0">
            <x v="492"/>
          </reference>
          <reference field="4" count="1">
            <x v="222"/>
          </reference>
        </references>
      </pivotArea>
    </format>
    <format dxfId="3647">
      <pivotArea dataOnly="0" labelOnly="1" fieldPosition="0">
        <references count="2">
          <reference field="0" count="1" selected="0">
            <x v="493"/>
          </reference>
          <reference field="4" count="1">
            <x v="226"/>
          </reference>
        </references>
      </pivotArea>
    </format>
    <format dxfId="3646">
      <pivotArea dataOnly="0" labelOnly="1" fieldPosition="0">
        <references count="2">
          <reference field="0" count="1" selected="0">
            <x v="495"/>
          </reference>
          <reference field="4" count="1">
            <x v="227"/>
          </reference>
        </references>
      </pivotArea>
    </format>
    <format dxfId="3645">
      <pivotArea dataOnly="0" labelOnly="1" fieldPosition="0">
        <references count="2">
          <reference field="0" count="1" selected="0">
            <x v="496"/>
          </reference>
          <reference field="4" count="1">
            <x v="228"/>
          </reference>
        </references>
      </pivotArea>
    </format>
    <format dxfId="3644">
      <pivotArea dataOnly="0" labelOnly="1" fieldPosition="0">
        <references count="2">
          <reference field="0" count="1" selected="0">
            <x v="497"/>
          </reference>
          <reference field="4" count="1">
            <x v="229"/>
          </reference>
        </references>
      </pivotArea>
    </format>
    <format dxfId="3643">
      <pivotArea dataOnly="0" labelOnly="1" fieldPosition="0">
        <references count="2">
          <reference field="0" count="1" selected="0">
            <x v="498"/>
          </reference>
          <reference field="4" count="1">
            <x v="230"/>
          </reference>
        </references>
      </pivotArea>
    </format>
    <format dxfId="3642">
      <pivotArea dataOnly="0" labelOnly="1" fieldPosition="0">
        <references count="2">
          <reference field="0" count="1" selected="0">
            <x v="500"/>
          </reference>
          <reference field="4" count="1">
            <x v="231"/>
          </reference>
        </references>
      </pivotArea>
    </format>
    <format dxfId="3641">
      <pivotArea dataOnly="0" labelOnly="1" fieldPosition="0">
        <references count="2">
          <reference field="0" count="1" selected="0">
            <x v="501"/>
          </reference>
          <reference field="4" count="1">
            <x v="232"/>
          </reference>
        </references>
      </pivotArea>
    </format>
    <format dxfId="3640">
      <pivotArea dataOnly="0" labelOnly="1" fieldPosition="0">
        <references count="2">
          <reference field="0" count="1" selected="0">
            <x v="503"/>
          </reference>
          <reference field="4" count="1">
            <x v="233"/>
          </reference>
        </references>
      </pivotArea>
    </format>
    <format dxfId="3639">
      <pivotArea dataOnly="0" labelOnly="1" fieldPosition="0">
        <references count="2">
          <reference field="0" count="1" selected="0">
            <x v="504"/>
          </reference>
          <reference field="4" count="1">
            <x v="234"/>
          </reference>
        </references>
      </pivotArea>
    </format>
    <format dxfId="3638">
      <pivotArea dataOnly="0" labelOnly="1" fieldPosition="0">
        <references count="2">
          <reference field="0" count="1" selected="0">
            <x v="505"/>
          </reference>
          <reference field="4" count="1">
            <x v="236"/>
          </reference>
        </references>
      </pivotArea>
    </format>
    <format dxfId="3637">
      <pivotArea dataOnly="0" labelOnly="1" fieldPosition="0">
        <references count="3">
          <reference field="0" count="1" selected="0">
            <x v="0"/>
          </reference>
          <reference field="4" count="1" selected="0">
            <x v="119"/>
          </reference>
          <reference field="5" count="1">
            <x v="1"/>
          </reference>
        </references>
      </pivotArea>
    </format>
    <format dxfId="3636">
      <pivotArea dataOnly="0" labelOnly="1" fieldPosition="0">
        <references count="3">
          <reference field="0" count="1" selected="0">
            <x v="17"/>
          </reference>
          <reference field="4" count="1" selected="0">
            <x v="0"/>
          </reference>
          <reference field="5" count="1">
            <x v="0"/>
          </reference>
        </references>
      </pivotArea>
    </format>
    <format dxfId="3635">
      <pivotArea dataOnly="0" labelOnly="1" fieldPosition="0">
        <references count="3">
          <reference field="0" count="1" selected="0">
            <x v="26"/>
          </reference>
          <reference field="4" count="1" selected="0">
            <x v="5"/>
          </reference>
          <reference field="5" count="1">
            <x v="6"/>
          </reference>
        </references>
      </pivotArea>
    </format>
    <format dxfId="3634">
      <pivotArea dataOnly="0" labelOnly="1" fieldPosition="0">
        <references count="3">
          <reference field="0" count="1" selected="0">
            <x v="27"/>
          </reference>
          <reference field="4" count="1" selected="0">
            <x v="83"/>
          </reference>
          <reference field="5" count="1">
            <x v="10"/>
          </reference>
        </references>
      </pivotArea>
    </format>
    <format dxfId="3633">
      <pivotArea dataOnly="0" labelOnly="1" fieldPosition="0">
        <references count="3">
          <reference field="0" count="1" selected="0">
            <x v="28"/>
          </reference>
          <reference field="4" count="1" selected="0">
            <x v="13"/>
          </reference>
          <reference field="5" count="1">
            <x v="6"/>
          </reference>
        </references>
      </pivotArea>
    </format>
    <format dxfId="3632">
      <pivotArea dataOnly="0" labelOnly="1" fieldPosition="0">
        <references count="3">
          <reference field="0" count="1" selected="0">
            <x v="32"/>
          </reference>
          <reference field="4" count="1" selected="0">
            <x v="7"/>
          </reference>
          <reference field="5" count="1">
            <x v="3"/>
          </reference>
        </references>
      </pivotArea>
    </format>
    <format dxfId="3631">
      <pivotArea dataOnly="0" labelOnly="1" fieldPosition="0">
        <references count="3">
          <reference field="0" count="1" selected="0">
            <x v="46"/>
          </reference>
          <reference field="4" count="1" selected="0">
            <x v="17"/>
          </reference>
          <reference field="5" count="1">
            <x v="10"/>
          </reference>
        </references>
      </pivotArea>
    </format>
    <format dxfId="3630">
      <pivotArea dataOnly="0" labelOnly="1" fieldPosition="0">
        <references count="3">
          <reference field="0" count="1" selected="0">
            <x v="48"/>
          </reference>
          <reference field="4" count="1" selected="0">
            <x v="20"/>
          </reference>
          <reference field="5" count="1">
            <x v="3"/>
          </reference>
        </references>
      </pivotArea>
    </format>
    <format dxfId="3629">
      <pivotArea dataOnly="0" labelOnly="1" fieldPosition="0">
        <references count="3">
          <reference field="0" count="1" selected="0">
            <x v="59"/>
          </reference>
          <reference field="4" count="1" selected="0">
            <x v="42"/>
          </reference>
          <reference field="5" count="1">
            <x v="10"/>
          </reference>
        </references>
      </pivotArea>
    </format>
    <format dxfId="3628">
      <pivotArea dataOnly="0" labelOnly="1" fieldPosition="0">
        <references count="3">
          <reference field="0" count="1" selected="0">
            <x v="61"/>
          </reference>
          <reference field="4" count="1" selected="0">
            <x v="50"/>
          </reference>
          <reference field="5" count="1">
            <x v="3"/>
          </reference>
        </references>
      </pivotArea>
    </format>
    <format dxfId="3627">
      <pivotArea dataOnly="0" labelOnly="1" fieldPosition="0">
        <references count="3">
          <reference field="0" count="1" selected="0">
            <x v="62"/>
          </reference>
          <reference field="4" count="1" selected="0">
            <x v="51"/>
          </reference>
          <reference field="5" count="1">
            <x v="10"/>
          </reference>
        </references>
      </pivotArea>
    </format>
    <format dxfId="3626">
      <pivotArea dataOnly="0" labelOnly="1" fieldPosition="0">
        <references count="3">
          <reference field="0" count="1" selected="0">
            <x v="64"/>
          </reference>
          <reference field="4" count="1" selected="0">
            <x v="65"/>
          </reference>
          <reference field="5" count="1">
            <x v="3"/>
          </reference>
        </references>
      </pivotArea>
    </format>
    <format dxfId="3625">
      <pivotArea dataOnly="0" labelOnly="1" fieldPosition="0">
        <references count="3">
          <reference field="0" count="1" selected="0">
            <x v="65"/>
          </reference>
          <reference field="4" count="1" selected="0">
            <x v="67"/>
          </reference>
          <reference field="5" count="1">
            <x v="10"/>
          </reference>
        </references>
      </pivotArea>
    </format>
    <format dxfId="3624">
      <pivotArea dataOnly="0" labelOnly="1" fieldPosition="0">
        <references count="3">
          <reference field="0" count="1" selected="0">
            <x v="66"/>
          </reference>
          <reference field="4" count="1" selected="0">
            <x v="68"/>
          </reference>
          <reference field="5" count="1">
            <x v="3"/>
          </reference>
        </references>
      </pivotArea>
    </format>
    <format dxfId="3623">
      <pivotArea dataOnly="0" labelOnly="1" fieldPosition="0">
        <references count="3">
          <reference field="0" count="1" selected="0">
            <x v="77"/>
          </reference>
          <reference field="4" count="1" selected="0">
            <x v="106"/>
          </reference>
          <reference field="5" count="1">
            <x v="10"/>
          </reference>
        </references>
      </pivotArea>
    </format>
    <format dxfId="3622">
      <pivotArea dataOnly="0" labelOnly="1" fieldPosition="0">
        <references count="3">
          <reference field="0" count="1" selected="0">
            <x v="79"/>
          </reference>
          <reference field="4" count="1" selected="0">
            <x v="110"/>
          </reference>
          <reference field="5" count="1">
            <x v="3"/>
          </reference>
        </references>
      </pivotArea>
    </format>
    <format dxfId="3621">
      <pivotArea dataOnly="0" labelOnly="1" fieldPosition="0">
        <references count="3">
          <reference field="0" count="1" selected="0">
            <x v="90"/>
          </reference>
          <reference field="4" count="1" selected="0">
            <x v="144"/>
          </reference>
          <reference field="5" count="1">
            <x v="10"/>
          </reference>
        </references>
      </pivotArea>
    </format>
    <format dxfId="3620">
      <pivotArea dataOnly="0" labelOnly="1" fieldPosition="0">
        <references count="3">
          <reference field="0" count="1" selected="0">
            <x v="91"/>
          </reference>
          <reference field="4" count="1" selected="0">
            <x v="145"/>
          </reference>
          <reference field="5" count="1">
            <x v="3"/>
          </reference>
        </references>
      </pivotArea>
    </format>
    <format dxfId="3619">
      <pivotArea dataOnly="0" labelOnly="1" fieldPosition="0">
        <references count="3">
          <reference field="0" count="1" selected="0">
            <x v="128"/>
          </reference>
          <reference field="4" count="1" selected="0">
            <x v="166"/>
          </reference>
          <reference field="5" count="1">
            <x v="10"/>
          </reference>
        </references>
      </pivotArea>
    </format>
    <format dxfId="3618">
      <pivotArea dataOnly="0" labelOnly="1" fieldPosition="0">
        <references count="3">
          <reference field="0" count="1" selected="0">
            <x v="129"/>
          </reference>
          <reference field="4" count="1" selected="0">
            <x v="167"/>
          </reference>
          <reference field="5" count="1">
            <x v="3"/>
          </reference>
        </references>
      </pivotArea>
    </format>
    <format dxfId="3617">
      <pivotArea dataOnly="0" labelOnly="1" fieldPosition="0">
        <references count="3">
          <reference field="0" count="1" selected="0">
            <x v="137"/>
          </reference>
          <reference field="4" count="1" selected="0">
            <x v="172"/>
          </reference>
          <reference field="5" count="1">
            <x v="10"/>
          </reference>
        </references>
      </pivotArea>
    </format>
    <format dxfId="3616">
      <pivotArea dataOnly="0" labelOnly="1" fieldPosition="0">
        <references count="3">
          <reference field="0" count="1" selected="0">
            <x v="138"/>
          </reference>
          <reference field="4" count="1" selected="0">
            <x v="173"/>
          </reference>
          <reference field="5" count="1">
            <x v="3"/>
          </reference>
        </references>
      </pivotArea>
    </format>
    <format dxfId="3615">
      <pivotArea dataOnly="0" labelOnly="1" fieldPosition="0">
        <references count="3">
          <reference field="0" count="1" selected="0">
            <x v="142"/>
          </reference>
          <reference field="4" count="1" selected="0">
            <x v="178"/>
          </reference>
          <reference field="5" count="1">
            <x v="10"/>
          </reference>
        </references>
      </pivotArea>
    </format>
    <format dxfId="3614">
      <pivotArea dataOnly="0" labelOnly="1" fieldPosition="0">
        <references count="3">
          <reference field="0" count="1" selected="0">
            <x v="143"/>
          </reference>
          <reference field="4" count="1" selected="0">
            <x v="180"/>
          </reference>
          <reference field="5" count="1">
            <x v="3"/>
          </reference>
        </references>
      </pivotArea>
    </format>
    <format dxfId="3613">
      <pivotArea dataOnly="0" labelOnly="1" fieldPosition="0">
        <references count="3">
          <reference field="0" count="1" selected="0">
            <x v="148"/>
          </reference>
          <reference field="4" count="1" selected="0">
            <x v="183"/>
          </reference>
          <reference field="5" count="1">
            <x v="10"/>
          </reference>
        </references>
      </pivotArea>
    </format>
    <format dxfId="3612">
      <pivotArea dataOnly="0" labelOnly="1" fieldPosition="0">
        <references count="3">
          <reference field="0" count="1" selected="0">
            <x v="149"/>
          </reference>
          <reference field="4" count="1" selected="0">
            <x v="185"/>
          </reference>
          <reference field="5" count="1">
            <x v="3"/>
          </reference>
        </references>
      </pivotArea>
    </format>
    <format dxfId="3611">
      <pivotArea dataOnly="0" labelOnly="1" fieldPosition="0">
        <references count="3">
          <reference field="0" count="1" selected="0">
            <x v="153"/>
          </reference>
          <reference field="4" count="1" selected="0">
            <x v="195"/>
          </reference>
          <reference field="5" count="1">
            <x v="10"/>
          </reference>
        </references>
      </pivotArea>
    </format>
    <format dxfId="3610">
      <pivotArea dataOnly="0" labelOnly="1" fieldPosition="0">
        <references count="3">
          <reference field="0" count="1" selected="0">
            <x v="154"/>
          </reference>
          <reference field="4" count="1" selected="0">
            <x v="196"/>
          </reference>
          <reference field="5" count="1">
            <x v="3"/>
          </reference>
        </references>
      </pivotArea>
    </format>
    <format dxfId="3609">
      <pivotArea dataOnly="0" labelOnly="1" fieldPosition="0">
        <references count="3">
          <reference field="0" count="1" selected="0">
            <x v="159"/>
          </reference>
          <reference field="4" count="1" selected="0">
            <x v="225"/>
          </reference>
          <reference field="5" count="1">
            <x v="10"/>
          </reference>
        </references>
      </pivotArea>
    </format>
    <format dxfId="3608">
      <pivotArea dataOnly="0" labelOnly="1" fieldPosition="0">
        <references count="3">
          <reference field="0" count="1" selected="0">
            <x v="160"/>
          </reference>
          <reference field="4" count="1" selected="0">
            <x v="237"/>
          </reference>
          <reference field="5" count="1">
            <x v="3"/>
          </reference>
        </references>
      </pivotArea>
    </format>
    <format dxfId="3607">
      <pivotArea dataOnly="0" labelOnly="1" fieldPosition="0">
        <references count="3">
          <reference field="0" count="1" selected="0">
            <x v="163"/>
          </reference>
          <reference field="4" count="1" selected="0">
            <x v="9"/>
          </reference>
          <reference field="5" count="1">
            <x v="9"/>
          </reference>
        </references>
      </pivotArea>
    </format>
    <format dxfId="3606">
      <pivotArea dataOnly="0" labelOnly="1" fieldPosition="0">
        <references count="3">
          <reference field="0" count="1" selected="0">
            <x v="171"/>
          </reference>
          <reference field="4" count="1" selected="0">
            <x v="96"/>
          </reference>
          <reference field="5" count="1">
            <x v="10"/>
          </reference>
        </references>
      </pivotArea>
    </format>
    <format dxfId="3605">
      <pivotArea dataOnly="0" labelOnly="1" fieldPosition="0">
        <references count="3">
          <reference field="0" count="1" selected="0">
            <x v="172"/>
          </reference>
          <reference field="4" count="1" selected="0">
            <x v="99"/>
          </reference>
          <reference field="5" count="1">
            <x v="9"/>
          </reference>
        </references>
      </pivotArea>
    </format>
    <format dxfId="3604">
      <pivotArea dataOnly="0" labelOnly="1" fieldPosition="0">
        <references count="3">
          <reference field="0" count="1" selected="0">
            <x v="196"/>
          </reference>
          <reference field="4" count="1" selected="0">
            <x v="143"/>
          </reference>
          <reference field="5" count="1">
            <x v="10"/>
          </reference>
        </references>
      </pivotArea>
    </format>
    <format dxfId="3603">
      <pivotArea dataOnly="0" labelOnly="1" fieldPosition="0">
        <references count="3">
          <reference field="0" count="1" selected="0">
            <x v="197"/>
          </reference>
          <reference field="4" count="1" selected="0">
            <x v="144"/>
          </reference>
          <reference field="5" count="1">
            <x v="9"/>
          </reference>
        </references>
      </pivotArea>
    </format>
    <format dxfId="3602">
      <pivotArea dataOnly="0" labelOnly="1" fieldPosition="0">
        <references count="3">
          <reference field="0" count="1" selected="0">
            <x v="237"/>
          </reference>
          <reference field="4" count="1" selected="0">
            <x v="175"/>
          </reference>
          <reference field="5" count="1">
            <x v="10"/>
          </reference>
        </references>
      </pivotArea>
    </format>
    <format dxfId="3601">
      <pivotArea dataOnly="0" labelOnly="1" fieldPosition="0">
        <references count="3">
          <reference field="0" count="1" selected="0">
            <x v="238"/>
          </reference>
          <reference field="4" count="1" selected="0">
            <x v="179"/>
          </reference>
          <reference field="5" count="1">
            <x v="9"/>
          </reference>
        </references>
      </pivotArea>
    </format>
    <format dxfId="3600">
      <pivotArea dataOnly="0" labelOnly="1" fieldPosition="0">
        <references count="3">
          <reference field="0" count="1" selected="0">
            <x v="255"/>
          </reference>
          <reference field="4" count="1" selected="0">
            <x v="6"/>
          </reference>
          <reference field="5" count="1">
            <x v="4"/>
          </reference>
        </references>
      </pivotArea>
    </format>
    <format dxfId="3599">
      <pivotArea dataOnly="0" labelOnly="1" fieldPosition="0">
        <references count="3">
          <reference field="0" count="1" selected="0">
            <x v="264"/>
          </reference>
          <reference field="4" count="1" selected="0">
            <x v="84"/>
          </reference>
          <reference field="5" count="1">
            <x v="2"/>
          </reference>
        </references>
      </pivotArea>
    </format>
    <format dxfId="3598">
      <pivotArea dataOnly="0" labelOnly="1" fieldPosition="0">
        <references count="3">
          <reference field="0" count="1" selected="0">
            <x v="270"/>
          </reference>
          <reference field="4" count="1" selected="0">
            <x v="135"/>
          </reference>
          <reference field="5" count="1">
            <x v="10"/>
          </reference>
        </references>
      </pivotArea>
    </format>
    <format dxfId="3597">
      <pivotArea dataOnly="0" labelOnly="1" fieldPosition="0">
        <references count="3">
          <reference field="0" count="1" selected="0">
            <x v="271"/>
          </reference>
          <reference field="4" count="1" selected="0">
            <x v="23"/>
          </reference>
          <reference field="5" count="1">
            <x v="2"/>
          </reference>
        </references>
      </pivotArea>
    </format>
    <format dxfId="3596">
      <pivotArea dataOnly="0" labelOnly="1" fieldPosition="0">
        <references count="3">
          <reference field="0" count="1" selected="0">
            <x v="339"/>
          </reference>
          <reference field="4" count="1" selected="0">
            <x v="167"/>
          </reference>
          <reference field="5" count="1">
            <x v="10"/>
          </reference>
        </references>
      </pivotArea>
    </format>
    <format dxfId="3595">
      <pivotArea dataOnly="0" labelOnly="1" fieldPosition="0">
        <references count="3">
          <reference field="0" count="1" selected="0">
            <x v="340"/>
          </reference>
          <reference field="4" count="1" selected="0">
            <x v="189"/>
          </reference>
          <reference field="5" count="1">
            <x v="2"/>
          </reference>
        </references>
      </pivotArea>
    </format>
    <format dxfId="3594">
      <pivotArea dataOnly="0" labelOnly="1" fieldPosition="0">
        <references count="3">
          <reference field="0" count="1" selected="0">
            <x v="368"/>
          </reference>
          <reference field="4" count="1" selected="0">
            <x v="86"/>
          </reference>
          <reference field="5" count="1">
            <x v="5"/>
          </reference>
        </references>
      </pivotArea>
    </format>
    <format dxfId="3593">
      <pivotArea dataOnly="0" labelOnly="1" fieldPosition="0">
        <references count="3">
          <reference field="0" count="1" selected="0">
            <x v="369"/>
          </reference>
          <reference field="4" count="1" selected="0">
            <x v="22"/>
          </reference>
          <reference field="5" count="1">
            <x v="10"/>
          </reference>
        </references>
      </pivotArea>
    </format>
    <format dxfId="3592">
      <pivotArea dataOnly="0" labelOnly="1" fieldPosition="0">
        <references count="3">
          <reference field="0" count="1" selected="0">
            <x v="370"/>
          </reference>
          <reference field="4" count="1" selected="0">
            <x v="84"/>
          </reference>
          <reference field="5" count="1">
            <x v="5"/>
          </reference>
        </references>
      </pivotArea>
    </format>
    <format dxfId="3591">
      <pivotArea dataOnly="0" labelOnly="1" fieldPosition="0">
        <references count="3">
          <reference field="0" count="1" selected="0">
            <x v="371"/>
          </reference>
          <reference field="4" count="1" selected="0">
            <x v="85"/>
          </reference>
          <reference field="5" count="1">
            <x v="10"/>
          </reference>
        </references>
      </pivotArea>
    </format>
    <format dxfId="3590">
      <pivotArea dataOnly="0" labelOnly="1" fieldPosition="0">
        <references count="3">
          <reference field="0" count="1" selected="0">
            <x v="372"/>
          </reference>
          <reference field="4" count="1" selected="0">
            <x v="123"/>
          </reference>
          <reference field="5" count="1">
            <x v="5"/>
          </reference>
        </references>
      </pivotArea>
    </format>
    <format dxfId="3589">
      <pivotArea dataOnly="0" labelOnly="1" fieldPosition="0">
        <references count="3">
          <reference field="0" count="1" selected="0">
            <x v="393"/>
          </reference>
          <reference field="4" count="1" selected="0">
            <x v="170"/>
          </reference>
          <reference field="5" count="1">
            <x v="10"/>
          </reference>
        </references>
      </pivotArea>
    </format>
    <format dxfId="3588">
      <pivotArea dataOnly="0" labelOnly="1" fieldPosition="0">
        <references count="3">
          <reference field="0" count="1" selected="0">
            <x v="394"/>
          </reference>
          <reference field="4" count="1" selected="0">
            <x v="171"/>
          </reference>
          <reference field="5" count="1">
            <x v="5"/>
          </reference>
        </references>
      </pivotArea>
    </format>
    <format dxfId="3587">
      <pivotArea dataOnly="0" labelOnly="1" fieldPosition="0">
        <references count="3">
          <reference field="0" count="1" selected="0">
            <x v="427"/>
          </reference>
          <reference field="4" count="1" selected="0">
            <x v="196"/>
          </reference>
          <reference field="5" count="1">
            <x v="10"/>
          </reference>
        </references>
      </pivotArea>
    </format>
    <format dxfId="3586">
      <pivotArea dataOnly="0" labelOnly="1" fieldPosition="0">
        <references count="3">
          <reference field="0" count="1" selected="0">
            <x v="428"/>
          </reference>
          <reference field="4" count="1" selected="0">
            <x v="199"/>
          </reference>
          <reference field="5" count="1">
            <x v="5"/>
          </reference>
        </references>
      </pivotArea>
    </format>
    <format dxfId="3585">
      <pivotArea dataOnly="0" labelOnly="1" fieldPosition="0">
        <references count="3">
          <reference field="0" count="1" selected="0">
            <x v="433"/>
          </reference>
          <reference field="4" count="1" selected="0">
            <x v="200"/>
          </reference>
          <reference field="5" count="1">
            <x v="10"/>
          </reference>
        </references>
      </pivotArea>
    </format>
    <format dxfId="3584">
      <pivotArea dataOnly="0" labelOnly="1" fieldPosition="0">
        <references count="3">
          <reference field="0" count="1" selected="0">
            <x v="435"/>
          </reference>
          <reference field="4" count="1" selected="0">
            <x v="202"/>
          </reference>
          <reference field="5" count="1">
            <x v="5"/>
          </reference>
        </references>
      </pivotArea>
    </format>
    <format dxfId="3583">
      <pivotArea dataOnly="0" labelOnly="1" fieldPosition="0">
        <references count="3">
          <reference field="0" count="1" selected="0">
            <x v="447"/>
          </reference>
          <reference field="4" count="1" selected="0">
            <x v="184"/>
          </reference>
          <reference field="5" count="1">
            <x v="8"/>
          </reference>
        </references>
      </pivotArea>
    </format>
    <format dxfId="3582">
      <pivotArea dataOnly="0" labelOnly="1" fieldPosition="0">
        <references count="3">
          <reference field="0" count="1" selected="0">
            <x v="456"/>
          </reference>
          <reference field="4" count="1" selected="0">
            <x v="191"/>
          </reference>
          <reference field="5" count="1">
            <x v="10"/>
          </reference>
        </references>
      </pivotArea>
    </format>
    <format dxfId="3581">
      <pivotArea dataOnly="0" labelOnly="1" fieldPosition="0">
        <references count="3">
          <reference field="0" count="1" selected="0">
            <x v="457"/>
          </reference>
          <reference field="4" count="1" selected="0">
            <x v="205"/>
          </reference>
          <reference field="5" count="1">
            <x v="8"/>
          </reference>
        </references>
      </pivotArea>
    </format>
    <format dxfId="3580">
      <pivotArea dataOnly="0" labelOnly="1" fieldPosition="0">
        <references count="3">
          <reference field="0" count="1" selected="0">
            <x v="459"/>
          </reference>
          <reference field="4" count="1" selected="0">
            <x v="205"/>
          </reference>
          <reference field="5" count="1">
            <x v="10"/>
          </reference>
        </references>
      </pivotArea>
    </format>
    <format dxfId="3579">
      <pivotArea dataOnly="0" labelOnly="1" fieldPosition="0">
        <references count="3">
          <reference field="0" count="1" selected="0">
            <x v="460"/>
          </reference>
          <reference field="4" count="1" selected="0">
            <x v="206"/>
          </reference>
          <reference field="5" count="1">
            <x v="8"/>
          </reference>
        </references>
      </pivotArea>
    </format>
    <format dxfId="3578">
      <pivotArea dataOnly="0" labelOnly="1" fieldPosition="0">
        <references count="3">
          <reference field="0" count="1" selected="0">
            <x v="461"/>
          </reference>
          <reference field="4" count="1" selected="0">
            <x v="206"/>
          </reference>
          <reference field="5" count="1">
            <x v="10"/>
          </reference>
        </references>
      </pivotArea>
    </format>
    <format dxfId="3577">
      <pivotArea dataOnly="0" labelOnly="1" fieldPosition="0">
        <references count="3">
          <reference field="0" count="1" selected="0">
            <x v="462"/>
          </reference>
          <reference field="4" count="1" selected="0">
            <x v="207"/>
          </reference>
          <reference field="5" count="1">
            <x v="8"/>
          </reference>
        </references>
      </pivotArea>
    </format>
    <format dxfId="3576">
      <pivotArea dataOnly="0" labelOnly="1" fieldPosition="0">
        <references count="3">
          <reference field="0" count="1" selected="0">
            <x v="464"/>
          </reference>
          <reference field="4" count="1" selected="0">
            <x v="207"/>
          </reference>
          <reference field="5" count="1">
            <x v="10"/>
          </reference>
        </references>
      </pivotArea>
    </format>
    <format dxfId="3575">
      <pivotArea dataOnly="0" labelOnly="1" fieldPosition="0">
        <references count="3">
          <reference field="0" count="1" selected="0">
            <x v="465"/>
          </reference>
          <reference field="4" count="1" selected="0">
            <x v="208"/>
          </reference>
          <reference field="5" count="1">
            <x v="8"/>
          </reference>
        </references>
      </pivotArea>
    </format>
    <format dxfId="3574">
      <pivotArea dataOnly="0" labelOnly="1" fieldPosition="0">
        <references count="3">
          <reference field="0" count="1" selected="0">
            <x v="468"/>
          </reference>
          <reference field="4" count="1" selected="0">
            <x v="208"/>
          </reference>
          <reference field="5" count="1">
            <x v="10"/>
          </reference>
        </references>
      </pivotArea>
    </format>
    <format dxfId="3573">
      <pivotArea dataOnly="0" labelOnly="1" fieldPosition="0">
        <references count="3">
          <reference field="0" count="1" selected="0">
            <x v="469"/>
          </reference>
          <reference field="4" count="1" selected="0">
            <x v="209"/>
          </reference>
          <reference field="5" count="1">
            <x v="8"/>
          </reference>
        </references>
      </pivotArea>
    </format>
    <format dxfId="3572">
      <pivotArea dataOnly="0" labelOnly="1" fieldPosition="0">
        <references count="3">
          <reference field="0" count="1" selected="0">
            <x v="471"/>
          </reference>
          <reference field="4" count="1" selected="0">
            <x v="209"/>
          </reference>
          <reference field="5" count="1">
            <x v="10"/>
          </reference>
        </references>
      </pivotArea>
    </format>
    <format dxfId="3571">
      <pivotArea dataOnly="0" labelOnly="1" fieldPosition="0">
        <references count="3">
          <reference field="0" count="1" selected="0">
            <x v="472"/>
          </reference>
          <reference field="4" count="1" selected="0">
            <x v="210"/>
          </reference>
          <reference field="5" count="1">
            <x v="8"/>
          </reference>
        </references>
      </pivotArea>
    </format>
    <format dxfId="3570">
      <pivotArea dataOnly="0" labelOnly="1" fieldPosition="0">
        <references count="3">
          <reference field="0" count="1" selected="0">
            <x v="477"/>
          </reference>
          <reference field="4" count="1" selected="0">
            <x v="211"/>
          </reference>
          <reference field="5" count="1">
            <x v="10"/>
          </reference>
        </references>
      </pivotArea>
    </format>
    <format dxfId="3569">
      <pivotArea dataOnly="0" labelOnly="1" fieldPosition="0">
        <references count="3">
          <reference field="0" count="1" selected="0">
            <x v="478"/>
          </reference>
          <reference field="4" count="1" selected="0">
            <x v="212"/>
          </reference>
          <reference field="5" count="1">
            <x v="8"/>
          </reference>
        </references>
      </pivotArea>
    </format>
    <format dxfId="3568">
      <pivotArea dataOnly="0" labelOnly="1" fieldPosition="0">
        <references count="3">
          <reference field="0" count="1" selected="0">
            <x v="480"/>
          </reference>
          <reference field="4" count="1" selected="0">
            <x v="213"/>
          </reference>
          <reference field="5" count="1">
            <x v="10"/>
          </reference>
        </references>
      </pivotArea>
    </format>
    <format dxfId="3567">
      <pivotArea dataOnly="0" labelOnly="1" fieldPosition="0">
        <references count="3">
          <reference field="0" count="1" selected="0">
            <x v="481"/>
          </reference>
          <reference field="4" count="1" selected="0">
            <x v="215"/>
          </reference>
          <reference field="5" count="1">
            <x v="8"/>
          </reference>
        </references>
      </pivotArea>
    </format>
    <format dxfId="3566">
      <pivotArea dataOnly="0" labelOnly="1" fieldPosition="0">
        <references count="3">
          <reference field="0" count="1" selected="0">
            <x v="483"/>
          </reference>
          <reference field="4" count="1" selected="0">
            <x v="215"/>
          </reference>
          <reference field="5" count="1">
            <x v="10"/>
          </reference>
        </references>
      </pivotArea>
    </format>
    <format dxfId="3565">
      <pivotArea dataOnly="0" labelOnly="1" fieldPosition="0">
        <references count="3">
          <reference field="0" count="1" selected="0">
            <x v="485"/>
          </reference>
          <reference field="4" count="1" selected="0">
            <x v="217"/>
          </reference>
          <reference field="5" count="1">
            <x v="8"/>
          </reference>
        </references>
      </pivotArea>
    </format>
    <format dxfId="3564">
      <pivotArea dataOnly="0" labelOnly="1" fieldPosition="0">
        <references count="3">
          <reference field="0" count="1" selected="0">
            <x v="486"/>
          </reference>
          <reference field="4" count="1" selected="0">
            <x v="218"/>
          </reference>
          <reference field="5" count="1">
            <x v="10"/>
          </reference>
        </references>
      </pivotArea>
    </format>
    <format dxfId="3563">
      <pivotArea dataOnly="0" labelOnly="1" fieldPosition="0">
        <references count="3">
          <reference field="0" count="1" selected="0">
            <x v="490"/>
          </reference>
          <reference field="4" count="1" selected="0">
            <x v="223"/>
          </reference>
          <reference field="5" count="1">
            <x v="8"/>
          </reference>
        </references>
      </pivotArea>
    </format>
    <format dxfId="3562">
      <pivotArea dataOnly="0" labelOnly="1" fieldPosition="0">
        <references count="3">
          <reference field="0" count="1" selected="0">
            <x v="491"/>
          </reference>
          <reference field="4" count="1" selected="0">
            <x v="235"/>
          </reference>
          <reference field="5" count="1">
            <x v="10"/>
          </reference>
        </references>
      </pivotArea>
    </format>
    <format dxfId="3561">
      <pivotArea dataOnly="0" labelOnly="1" fieldPosition="0">
        <references count="3">
          <reference field="0" count="1" selected="0">
            <x v="492"/>
          </reference>
          <reference field="4" count="1" selected="0">
            <x v="222"/>
          </reference>
          <reference field="5" count="1">
            <x v="8"/>
          </reference>
        </references>
      </pivotArea>
    </format>
    <format dxfId="3560">
      <pivotArea dataOnly="0" labelOnly="1" fieldPosition="0">
        <references count="3">
          <reference field="0" count="1" selected="0">
            <x v="505"/>
          </reference>
          <reference field="4" count="1" selected="0">
            <x v="236"/>
          </reference>
          <reference field="5" count="1">
            <x v="7"/>
          </reference>
        </references>
      </pivotArea>
    </format>
    <format dxfId="3559">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3558">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3557">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3556">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3555">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3554">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3553">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3552">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3551">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3550">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3549">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3548">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3547">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3546">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3545">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3544">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3543">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3542">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3541">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3540">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3539">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3538">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3537">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3536">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3535">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3534">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3533">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3532">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3531">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3530">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3529">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3528">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3527">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3526">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3525">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3524">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3523">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3522">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3521">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3520">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3519">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3518">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3517">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3516">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3515">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3514">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3513">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3512">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3511">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3510">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3509">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3508">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3507">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3506">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3505">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3504">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3503">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3502">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3501">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3500">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3499">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3498">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3497">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3496">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3495">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3494">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3493">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3492">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3491">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3490">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3489">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3488">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3487">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3486">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3485">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3484">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3483">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3482">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3481">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3480">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3479">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3478">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3477">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3476">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3475">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3474">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3473">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3472">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3471">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3470">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3469">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3468">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3467">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3466">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3465">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3464">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3463">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3462">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3461">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3460">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3459">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3458">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3457">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3456">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3455">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3454">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3453">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3452">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3451">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3450">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3449">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3448">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3447">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3446">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3445">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3444">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3443">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3442">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3441">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3440">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3439">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3438">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3437">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3436">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3435">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3434">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3433">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3432">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3431">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3430">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3429">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3428">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3427">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3426">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3425">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3424">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3423">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3422">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3421">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3420">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3419">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3418">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3417">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3416">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3415">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3414">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3413">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3412">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3411">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3410">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3409">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3408">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3407">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3406">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3405">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3404">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3403">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3402">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3401">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3400">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3399">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3398">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3397">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3396">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3395">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3394">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3393">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3392">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3391">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3390">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3389">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3388">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3387">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3386">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3385">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3384">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3383">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3382">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3381">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3380">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3379">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3378">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3377">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3376">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3375">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3374">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3373">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3372">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3371">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3370">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3369">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3368">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3367">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3366">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3365">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3364">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3363">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3362">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3361">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3360">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3359">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3358">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3357">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3356">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3355">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3354">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3353">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3352">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3351">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3350">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3349">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3348">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3347">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3346">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3345">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3344">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3343">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3342">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3341">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3340">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3339">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3338">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3337">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3336">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3335">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3334">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3333">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3332">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3331">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3330">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3329">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3328">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3327">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3326">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3325">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3324">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3323">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3322">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3321">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3320">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3319">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3318">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3317">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3316">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3315">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3314">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3313">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3312">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3311">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3310">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3309">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3308">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3307">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3306">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3305">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3304">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3303">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3302">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3301">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3300">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3299">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3298">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3297">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3296">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3295">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3294">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3293">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3292">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3291">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3290">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3289">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3288">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3287">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3286">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3285">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3284">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3283">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3282">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3281">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3280">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3279">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3278">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3277">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3276">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3275">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3274">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3273">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3272">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3271">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3270">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3269">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3268">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3267">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3266">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3265">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3264">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3263">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3262">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3261">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3260">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3259">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3258">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3257">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3256">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3255">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3254">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3253">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3252">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3251">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3250">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3249">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3248">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3247">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3246">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3245">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3244">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3243">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3242">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3241">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3240">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3239">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3238">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3237">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3236">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3235">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3234">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3233">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3232">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3231">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3230">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3229">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3228">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3227">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3226">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3225">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3224">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3223">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3222">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3221">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3220">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3219">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3218">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3217">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3216">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3215">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3214">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3213">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3212">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3211">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3210">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3209">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3208">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3207">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3206">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3205">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3204">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3203">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3202">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3201">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3200">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3199">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3198">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3197">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3196">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3195">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3194">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3193">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3192">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3191">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3190">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3189">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3188">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3187">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3186">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3185">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3184">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3183">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3182">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3181">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3180">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3179">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3178">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3177">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3176">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3175">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3174">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3173">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3172">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3171">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3170">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3169">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3168">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3167">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3166">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3165">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3164">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3163">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3162">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3161">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3160">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3159">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3158">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3157">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3156">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3155">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3154">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3153">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3152">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3151">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3150">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3149">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3148">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3147">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3146">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3145">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3144">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3143">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3142">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3141">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3140">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3139">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3138">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3137">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3136">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3135">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3134">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3133">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3132">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3131">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3130">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3129">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3128">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3127">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3126">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3125">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3124">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3123">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3122">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3121">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3120">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3119">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3118">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3117">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3116">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3115">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3114">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3113">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3112">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3111">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3110">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3109">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3108">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3107">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3106">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3105">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3104">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3103">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3102">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3101">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3100">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3099">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3098">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3097">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3096">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3095">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3094">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3093">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3092">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3091">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3090">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3089">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3088">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3087">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3086">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3085">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3084">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3083">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3082">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3081">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3080">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3079">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3078">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3077">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3076">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3075">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3074">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3073">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3072">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3071">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3070">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3069">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3068">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3067">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3066">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3065">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3064">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3063">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3062">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3061">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3060">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3059">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3058">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3057">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3056">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3055">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3054">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3053">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3052">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3051">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3050">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3049">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3048">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3047">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3046">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3045">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3044">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3043">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3042">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3041">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3040">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3039">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3038">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3037">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3036">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3035">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3034">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3033">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3032">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3031">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3030">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3029">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3028">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3027">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3026">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3025">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3024">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3023">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3022">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3021">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3020">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3019">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3018">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3017">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3016">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3015">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3014">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3013">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3012">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3011">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3010">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3009">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3008">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3007">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3006">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3005">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3004">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3003">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3002">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3001">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3000">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2999">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2998">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2997">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2996">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2995">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2994">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2993">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2992">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2991">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2990">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2989">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2988">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2987">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2986">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2985">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2984">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2983">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2982">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2981">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2980">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2979">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2978">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2977">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2976">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2975">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2974">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2973">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2972">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2971">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2970">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2969">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2968">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2967">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2966">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2965">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2964">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2963">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2962">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2961">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2960">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2959">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2958">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2957">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2956">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2955">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2954">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2953">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2952">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2951">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2950">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2949">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2948">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2947">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2946">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2945">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2944">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2943">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2942">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2941">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2940">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2939">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2938">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2937">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2936">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2935">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2934">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2933">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2932">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2931">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2930">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2929">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2928">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2927">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2926">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2925">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2924">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2923">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2922">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2921">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2920">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2919">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2918">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2917">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2916">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2915">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2914">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2913">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2912">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2911">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2910">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2909">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2908">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2907">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2906">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2905">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2904">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2903">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2902">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2901">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2900">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2899">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2898">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2897">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2896">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2895">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2894">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2893">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2892">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2891">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2890">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2889">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2888">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2887">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2886">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2885">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2884">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2883">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2882">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2881">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2880">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2879">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2878">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2877">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2876">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2875">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2874">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2873">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2872">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2871">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2870">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2869">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2868">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2867">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2866">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2865">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2864">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2863">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2862">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2861">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2860">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2859">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2858">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2857">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2856">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2855">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2854">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2853">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2852">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2851">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2850">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2849">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2848">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2847">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2846">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2845">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2844">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2843">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2842">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2841">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2840">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2839">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2838">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2837">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2836">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2835">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2834">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2833">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2832">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2831">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2830">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2829">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2828">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2827">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2826">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2825">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2824">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2823">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2822">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2821">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2820">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2819">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2818">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2817">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2816">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2815">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2814">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2813">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2812">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2811">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2810">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2809">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2808">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2807">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2806">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2805">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2804">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2803">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2802">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2801">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2800">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2799">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2798">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2797">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2796">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2795">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2794">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2793">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2792">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2791">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2790">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2789">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2788">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2787">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2786">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2785">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2784">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2783">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782">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2781">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2780">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2779">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2778">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2777">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2776">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2775">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2774">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773">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2772">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2771">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2770">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2769">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768">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2767">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2766">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2765">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2764">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2763">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2762">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2761">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2760">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2759">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2758">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757">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2756">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2755">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2754">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2753">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2752">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2751">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2750">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2749">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2748">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2747">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2746">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2745">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2744">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2743">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2742">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2741">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2740">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2739">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2738">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2737">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2736">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2735">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2734">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2733">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2732">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2731">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2730">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2729">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2728">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2727">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2726">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2725">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2724">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2723">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2722">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2721">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2720">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2719">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2718">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2717">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2716">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2715">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2714">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2713">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2712">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2711">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2710">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2709">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2708">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2707">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2706">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2705">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2704">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2703">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2702">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2701">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2700">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2699">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2698">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2697">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2696">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2695">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2694">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2693">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2692">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2691">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2690">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2689">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2688">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2687">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2686">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2685">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2684">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2683">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2682">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2681">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2680">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2679">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2678">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2677">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2676">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2675">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2674">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673">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2672">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2671">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2670">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2669">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2668">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2667">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2666">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2665">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2664">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2663">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2662">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2661">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2660">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2659">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2658">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2657">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2656">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2655">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2654">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2653">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2652">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2651">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2650">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2649">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2648">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2647">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2646">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2645">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2644">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2643">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2642">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2641">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2640">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2639">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2638">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2637">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2636">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2635">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2634">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2633">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2632">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2631">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2630">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2629">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2628">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2627">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2626">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2625">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2624">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2623">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2622">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2621">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2620">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2619">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2618">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2617">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2616">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2615">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2614">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2613">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2612">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2611">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2610">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2609">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2608">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2607">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2606">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2605">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2604">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2603">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2602">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2601">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2600">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2599">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2598">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2597">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2596">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2595">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2594">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2593">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2592">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2591">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2590">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2589">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2588">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2587">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2586">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2585">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2584">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2583">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2582">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2581">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2580">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2579">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2578">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2577">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2576">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2575">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2574">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2573">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2572">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2571">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2570">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2569">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2568">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2567">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2566">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2565">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2564">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2563">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2562">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2561">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2560">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2559">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2558">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2557">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2556">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2555">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2554">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2553">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2552">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2551">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2550">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2549">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2548">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2547">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2546">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2545">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2544">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2543">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2542">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2541">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2540">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2539">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2538">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2537">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2536">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2535">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2534">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2533">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2532">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2531">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2530">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2529">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2528">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2527">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2526">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2525">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2524">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2523">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2522">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2521">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2520">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2519">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518">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2517">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2516">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2515">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2514">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2513">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2512">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2511">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2510">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2509">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2508">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2507">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2506">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2505">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2504">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2503">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2502">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2501">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2500">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2499">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2498">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2497">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2496">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2495">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2494">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2493">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2492">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2491">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2490">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2489">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2488">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2487">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2486">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2485">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484">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2483">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2482">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2481">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2480">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2479">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478">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2477">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2476">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2475">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2474">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2473">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2472">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2471">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2470">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2469">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2468">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2467">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2466">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2465">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2464">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2463">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2462">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2461">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460">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2459">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2458">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457">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2456">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2455">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2454">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2453">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452">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2451">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2450">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2449">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2448">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2447">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2446">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445">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2444">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2443">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2442">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2441">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2440">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439">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2438">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2437">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436">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2435">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2434">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2433">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2432">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2431">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2430">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429">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2428">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2427">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2426">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2425">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2424">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2423">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2422">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2421">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2420">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2419">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2418">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2417">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2416">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2415">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2414">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2413">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2412">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2411">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2410">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2409">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2408">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2407">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2406">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2405">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2404">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2403">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402">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2401">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2400">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399">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2398">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2397">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2396">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2395">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2394">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2393">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2392">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2391">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2390">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2389">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2388">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2387">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2386">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2385">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2384">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2383">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2382">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2381">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2380">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2379">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2378">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2377">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2376">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2375">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2374">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2373">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2372">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71">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2370">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2369">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68">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2367">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2366">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2365">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2364">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2363">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62">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2361">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2360">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2359">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2358">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2357">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2356">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2355">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2354">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2353">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2352">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2351">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2350">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2349">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2348">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2347">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2346">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2345">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2344">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2343">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2342">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2341">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2340">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2339">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2338">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2337">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336">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2335">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2334">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2333">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2332">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2331">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2330">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2329">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2328">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2327">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326">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2325">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2324">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2323">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2322">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2321">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2320">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2319">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2318">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2317">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2316">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2315">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2314">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2313">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2312">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2311">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2310">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2309">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2308">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2307">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306">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2305">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2304">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2303">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2302">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2301">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2300">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2299">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2298">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2297">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2296">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2295">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2294">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2293">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2292">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2291">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2290">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2289">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2288">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2287">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2286">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2285">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2284">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2283">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2282">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2281">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2280">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2279">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2278">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2277">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2276">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2275">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2274">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2273">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2272">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2271">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2270">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2269">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2268">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267">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2266">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2265">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2264">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263">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2262">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2261">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2260">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2259">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2258">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2257">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2256">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255">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2254">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253">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2252">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2251">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2250">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249">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2248">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247">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2246">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2245">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2244">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243">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2242">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241">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2240">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2239">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2238">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2237">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2236">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235">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2234">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2233">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2232">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2231">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2230">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2229">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2228">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2227">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2226">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2225">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2224">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2223">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2222">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2221">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2220">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2219">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2218">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2217">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2216">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2215">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2214">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2213">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2212">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2211">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2210">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2209">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2208">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2207">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2206">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2205">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2204">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2203">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2202">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2201">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2200">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2199">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2198">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2197">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2196">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2195">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2194">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2193">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2192">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2191">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2190">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2189">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2188">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2187">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2186">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2185">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2184">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2183">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2182">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2181">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2180">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2179">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2178">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2177">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2176">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2175">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2174">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2173">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2172">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2171">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2170">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2169">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2168">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2167">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2166">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2165">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2164">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2163">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2162">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2161">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2160">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2159">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2158">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2157">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2156">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2155">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2154">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2153">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2152">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2151">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2150">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2149">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2148">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2147">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2146">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2145">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2144">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2143">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2142">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2141">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2140">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139">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2138">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2137">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136">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2135">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2134">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2133">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2132">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2131">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2130">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2129">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2128">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2127">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2126">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125">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2124">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2123">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2122">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2121">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2120">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2119">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2118">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2117">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2116">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2115">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2114">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2113">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2112">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2111">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2110">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2109">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2108">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2107">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2106">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2105">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2104">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2103">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2102">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2101">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2100">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2099">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2098">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2097">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2096">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2095">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2094">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2093">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2092">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2091">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2090">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2089">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2088">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2087">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2086">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2085">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2084">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2083">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2082">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2081">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2080">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2079">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2078">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2077">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2076">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2075">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2074">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2073">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2072">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2071">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2070">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2069">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2068">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2067">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2066">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2065">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2064">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063">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2062">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2061">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2060">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2059">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2058">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2057">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2056">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2055">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2054">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2053">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2052">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2051">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2050">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2049">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2048">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2047">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2046">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2045">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2044">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2043">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2042">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2041">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2040">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2039">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2038">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2037">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2036">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2035">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2034">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2033">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2032">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2031">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2030">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2029">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2028">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2027">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2026">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2025">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2024">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2023">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2022">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2021">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2020">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2019">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2018">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2017">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2016">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2015">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2014">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2013">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2012">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2011">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2010">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2009">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2008">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2007">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2006">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2005">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2004">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2003">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2002">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2001">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2000">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1999">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1998">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1997">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1996">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1995">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1994">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1993">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1992">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1991">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1990">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1989">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1988">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1987">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1986">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1985">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1984">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983">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1982">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1981">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1980">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1979">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1978">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1977">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976">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1975">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1974">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1973">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1972">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1971">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1970">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1969">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1968">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1967">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1966">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1965">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1964">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1963">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1962">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961">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1960">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1959">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958">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1957">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1956">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1955">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954">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1953">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1952">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1951">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1950">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1949">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1948">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1947">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1946">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1945">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1944">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1943">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1942">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1941">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1940">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1939">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1938">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1937">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1936">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1935">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1934">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1933">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1932">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931">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1930">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1929">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1928">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1927">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1926">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925">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1924">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1923">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1922">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1921">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1920">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1919">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1918">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1917">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1916">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1915">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1914">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1913">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1912">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911">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1910">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909">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1908">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1907">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906">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905">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1904">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903">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1902">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901">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1900">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1899">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898">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1897">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1896">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1895">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1894">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1893">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1892">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891">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1890">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1889">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1888">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1887">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1886">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885">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884">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883">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1882">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881">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880">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1879">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1878">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877">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1876">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1875">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1874">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1873">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1872">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1871">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1870">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1869">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1868">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1867">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1866">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1865">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1864">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1863">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1862">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1861">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1860">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1859">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1858">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1857">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1856">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1855">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1854">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1853">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1852">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1851">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1850">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1849">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1848">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1847">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1846">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1845">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1844">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1843">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1842">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1841">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1840">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1839">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838">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1837">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1836">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835">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1834">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1833">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1832">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1831">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830">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1829">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1828">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1827">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826">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1825">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1824">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1823">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822">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1821">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1820">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1819">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1818">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1817">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816">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1815">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1814">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1813">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1812">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1811">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1810">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1809">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1808">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1807">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1806">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1805">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1804">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1803">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1802">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1801">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1800">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1799">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1798">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1797">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796">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1795">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1794">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793">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1792">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1791">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90">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789">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88">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787">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786">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785">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784">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783">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782">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781">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780">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779">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78">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777">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776">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775">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774">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773">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772">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771">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770">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769">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768">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767">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766">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765">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764">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763">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762">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761">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760">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759">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758">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757">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756">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755">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754">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753">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752">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751">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750">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749">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748">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747">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746">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745">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744">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743">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742">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741">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740">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739">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738">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737">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736">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735">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734">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733">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732">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731">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730">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729">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28">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727">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726">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725">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724">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723">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722">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721">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720">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719">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718">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717">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1716">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1715">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1714">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1713">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712">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1711">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1710">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1709">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1708">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1707">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1706">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1705">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1704">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1703">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1702">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1701">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1700">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1699">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1698">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1697">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1696">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1695">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1694">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1693">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1692">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1691">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1690">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1689">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1688">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1687">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1686">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1685">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1684">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1683">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1682">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1681">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1680">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1679">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1678">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1677">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1676">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1675">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1674">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1673">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1672">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1671">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1670">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1669">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1668">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1667">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1666">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1665">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1664">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1663">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1662">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1661">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660">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1659">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1658">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1657">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1656">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1655">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1654">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1653">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1652">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1651">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1650">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1649">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1648">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1647">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1646">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1645">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1644">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1643">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1642">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1641">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1640">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1639">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1638">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637">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1636">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1635">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1634">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633">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1632">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1631">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1630">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1629">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1628">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1627">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1626">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1625">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1624">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1623">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1622">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1621">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1620">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1619">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1618">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1617">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1616">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1615">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14">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1613">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1612">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1611">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1610">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1609">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08">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1607">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1606">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1605">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1604">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1603">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1602">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1601">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1600">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1599">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1598">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1597">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1596">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1595">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594">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1593">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592">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1591">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1590">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589">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588">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1587">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586">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1585">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584">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1583">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1582">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581">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1580">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1579">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1578">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1577">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1576">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1575">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574">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1573">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1572">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1571">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1570">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1569">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568">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567">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566">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1565">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564">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563">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1562">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1561">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560">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1559">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1558">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1557">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1556">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1555">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1554">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1553">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1552">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1551">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1550">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1549">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1548">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1547">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1546">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1545">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1544">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1543">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1542">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1541">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1540">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1539">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1538">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1537">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1536">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1535">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1534">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1533">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1532">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531">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1530">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1529">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1528">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1527">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1526">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1525">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524">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1523">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1522">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1521">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1520">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1519">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1518">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1517">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1516">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1515">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1514">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1513">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1512">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1511">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1510">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1509">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1508">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1507">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1506">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1505">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1504">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1503">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1502">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1501">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1500">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1499">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1498">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1497">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1496">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1495">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1494">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1493">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492">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1491">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1490">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1489">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1488">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1487">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1486">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1485">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1484">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1483">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1482">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1481">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1480">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1479">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1478">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1477">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1476">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1475">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1474">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1473">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1472">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1471">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1470">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1469">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1468">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1467">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1466">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1465">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1464">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1463">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1462">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1461">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1460">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1459">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1458">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1457">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1456">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1455">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1454">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1453">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1452">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1451">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1450">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1449">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1448">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1447">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1446">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1445">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1444">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1443">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1442">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1441">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1440">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1439">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1438">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1437">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1436">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1435">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1434">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1433">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1432">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1431">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1430">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1429">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1428">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1427">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1426">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1425">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1424">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1423">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1422">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1421">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1420">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1419">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1418">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1417">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1416">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1415">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1414">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1413">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1412">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1411">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1410">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1409">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1408">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1407">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1406">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1405">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1404">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1403">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1402">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1401">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1400">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1399">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1398">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1397">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1396">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1395">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1394">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1393">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392">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1391">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390">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1389">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1388">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1387">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1386">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1385">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1384">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1383">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1382">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1381">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1380">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1379">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1378">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1377">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1376">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1375">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1374">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1373">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1372">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1371">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1370">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1369">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1368">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1367">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1366">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1365">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1364">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1363">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1362">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1361">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1360">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1359">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1358">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1357">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1356">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1355">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1354">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1353">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1352">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1351">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1350">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1349">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1348">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1347">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1346">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1345">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1344">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1343">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1342">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1341">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1340">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1339">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1338">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1337">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1336">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1335">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1334">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1333">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1332">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1331">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1330">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1329">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1328">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1327">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1326">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1325">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1324">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1323">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1322">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1321">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1320">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1319">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1318">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1317">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1316">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1315">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1314">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313">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1312">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1311">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1310">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1309">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1308">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1307">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1306">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1305">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1304">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1303">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1302">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1301">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1300">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1299">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1298">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1297">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1296">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1295">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1294">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1293">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1292">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1291">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1290">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1289">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288">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1287">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1286">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1285">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1284">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1283">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1282">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1281">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1280">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1279">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1278">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1277">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1276">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1275">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1274">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1273">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1272">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1271">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1270">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1269">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1268">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1267">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1266">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1265">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1264">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263">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1262">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1261">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1260">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1259">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1258">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1257">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1256">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255">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1254">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1253">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1252">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1251">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1250">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249">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1248">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1247">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1246">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1245">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1244">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1243">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1242">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1241">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1240">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1239">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1238">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1237">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1236">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1235">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1234">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1233">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1232">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1231">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1230">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1229">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1228">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1227">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1226">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225">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1224">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1223">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1222">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1221">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1220">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1219">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1218">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1217">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1216">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1215">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1214">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1213">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1212">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1211">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1210">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1209">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1208">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1207">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1206">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1205">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1204">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1203">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1202">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1201">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1200">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1199">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1198">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1197">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1196">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1195">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194">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1193">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1192">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1191">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1190">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1189">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1188">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1187">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1186">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1185">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1184">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1183">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1182">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1181">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180">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1179">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1178">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177">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1176">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175">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1174">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1173">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1172">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1171">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1170">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1169">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1168">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1167">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1166">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1165">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1164">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1163">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1162">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1161">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60">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1159">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58">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57">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1156">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55">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154">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153">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1152">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151">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150">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49">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148">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1147">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1146">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1145">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1144">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43">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1142">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1141">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140">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1139">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1138">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137">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36">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135">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134">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1133">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132">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31">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130">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129">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28">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27">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126">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1125">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1124">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1123">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122">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1121">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1120">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119">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18">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117">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116">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15">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14">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113">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112">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11">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10">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1109">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08">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1107">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1106">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05">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104">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1103">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1102">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1101">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00">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1099">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098">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1097">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096">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095">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094">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093">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092">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1091">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090">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089">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088">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087">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086">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085">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084">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083">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082">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081">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080">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079">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078">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077">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076">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75">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074">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073">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72">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71">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070">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069">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68">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067">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66">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065">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064">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063">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062">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061">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60">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059">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58">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057">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056">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055">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054">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53">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52">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051">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050">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49">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048">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047">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46">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045">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44">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043">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042">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41">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040">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039">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038">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037">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036">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035">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34">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033">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032">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31">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030">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029">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028">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27">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026">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025">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024">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23">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022">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021">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020">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19">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018">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017">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016">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015">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014">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013">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012">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11">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010">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009">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008">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007">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006">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005">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04">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003">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002">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001">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000">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999">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998">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97">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996">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995">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94">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993">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992">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991">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90">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89">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988">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987">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986">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985">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84">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83">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82">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81">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80">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979">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978">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977">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76">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75">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74">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73">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972">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971">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970">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969">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968">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967">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966">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965">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64">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963">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62">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961">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960">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959">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958">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957">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956">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955">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954">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53">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952">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51">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50">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49">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948">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947">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46">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945">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944">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943">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942">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941">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940">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39">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938">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937">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936">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935">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34">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933">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932">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931">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30">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29">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928">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927">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926">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925">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924">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3">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22">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921">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20">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919">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918">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917">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916">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915">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914">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913">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12">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911">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0">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909">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908">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907">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06">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905">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04">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03">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02">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901">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900">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899">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898">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897">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896">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895">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94">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893">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92">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891">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90">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889">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88">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87">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86">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885">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884">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83">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82">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81">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880">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879">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878">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877">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876">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875">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74">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73">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872">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871">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870">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69">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868">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67">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866">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65">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864">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863">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862">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861">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860">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59">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8">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7">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56">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855">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854">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853">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52">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851">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850">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849">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848">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847">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6">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45">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44">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3">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842">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841">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40">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39">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838">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837">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836">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835">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834">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33">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32">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31">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830">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29">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828">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827">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26">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25">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824">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823">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22">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821">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820">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19">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818">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17">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816">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815">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814">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813">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12">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11">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810">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809">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08">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807">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06">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805">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804">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803">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02">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801">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00">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799">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798">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797">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796">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795">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794">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793">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792">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791">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790">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789">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788">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787">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786">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785">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784">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783">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782">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781">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780">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779">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778">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777">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776">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775">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774">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773">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772">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771">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770">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769">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768">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767">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766">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765">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764">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763">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762">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761">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760">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59">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758">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57">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56">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755">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54">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753">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752">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751">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750">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49">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48">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47">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746">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745">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744">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743">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742">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41">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740">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739">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738">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737">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736">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735">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34">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733">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732">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731">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730">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29">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728">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727">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26">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25">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24">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723">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722">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721">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720">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719">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718">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717">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16">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15">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714">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13">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12">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711">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10">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09">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08">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07">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06">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705">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704">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03">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702">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701">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700">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699">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98">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697">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696">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695">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694">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693">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692">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691">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690">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689">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688">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687">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686">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685">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684">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683">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82">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681">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680">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679">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678">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77">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676">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675">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674">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673">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72">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671">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670">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69">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68">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67">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66">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65">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64">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63">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662">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661">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660">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659">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658">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57">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656">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55">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654">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653">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652">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651">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50">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49">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648">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647">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46">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45">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644">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643">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42">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641">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40">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639">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638">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37">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636">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635">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634">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633">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632">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631">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30">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629">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628">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27">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26">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25">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624">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623">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22">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621">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620">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619">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18">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617">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616">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615">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14">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613">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612">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611">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610">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609">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608">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607">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06">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605">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04">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603">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602">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601">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600">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99">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598">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97">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596">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595">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594">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593">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92">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591">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590">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89">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588">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587">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586">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85">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84">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583">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582">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581">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580">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79">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78">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77">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76">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75">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574">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573">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572">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71">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70">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69">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68">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567">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566">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565">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564">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563">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62">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561">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60">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59">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558">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57">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56">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55">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554">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53">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552">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551">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550">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549">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548">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47">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46">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45">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44">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43">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542">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541">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40">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539">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538">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537">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536">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535">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534">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33">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532">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531">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30">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529">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28">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527">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526">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525">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24">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23">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522">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521">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520">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19">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518">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517">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6">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5">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514">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3">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512">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511">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510">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509">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508">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507">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506">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505">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04">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03">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2">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501">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00">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499">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98">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97">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96">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95">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94">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493">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92">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491">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490">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489">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488">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487">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86">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485">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84">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483">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82">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481">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80">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79">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78">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477">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76">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75">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74">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73">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72">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471">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470">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469">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68">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67">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66">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65">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64">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463">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462">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61">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60">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59">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58">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457">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56">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455">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454">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453">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52">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51">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50">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9">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8">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47">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446">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445">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444">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43">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442">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41">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440">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439">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438">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7">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36">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35">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4">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433">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32">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1">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30">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429">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428">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427">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426">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425">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24">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23">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22">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21">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20">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419">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418">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17">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16">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415">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4">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13">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12">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411">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410">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09">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08">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07">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406">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405">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404">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403">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02">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01">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400">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399">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398">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397">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396">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395">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394">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393">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392">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391">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390">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389">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388">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387">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386">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385">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384">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383">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382">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381">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380">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379">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378">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377">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376">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375">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374">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373">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372">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371">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370">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369">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368">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367">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366">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365">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364">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363">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362">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361">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360">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359">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358">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357">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356">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355">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354">
      <pivotArea field="20" type="button" dataOnly="0" labelOnly="1" outline="0" axis="axisRow" fieldPosition="12"/>
    </format>
    <format dxfId="353">
      <pivotArea type="all" dataOnly="0" outline="0" fieldPosition="0"/>
    </format>
    <format dxfId="352">
      <pivotArea outline="0" collapsedLevelsAreSubtotals="1" fieldPosition="0"/>
    </format>
    <format dxfId="351">
      <pivotArea type="topRight" dataOnly="0" labelOnly="1" outline="0" fieldPosition="0"/>
    </format>
    <format dxfId="350">
      <pivotArea dataOnly="0" labelOnly="1" outline="0" fieldPosition="0">
        <references count="1">
          <reference field="52" count="0"/>
        </references>
      </pivotArea>
    </format>
    <format dxfId="349">
      <pivotArea dataOnly="0" labelOnly="1" grandRow="1" outline="0" fieldPosition="0"/>
    </format>
    <format dxfId="348">
      <pivotArea dataOnly="0" labelOnly="1" outline="0" fieldPosition="0">
        <references count="2">
          <reference field="0" count="5">
            <x v="0"/>
            <x v="1"/>
            <x v="2"/>
            <x v="3"/>
            <x v="4"/>
          </reference>
          <reference field="52" count="1" selected="0">
            <x v="0"/>
          </reference>
        </references>
      </pivotArea>
    </format>
    <format dxfId="347">
      <pivotArea dataOnly="0" labelOnly="1" outline="0" fieldPosition="0">
        <references count="2">
          <reference field="0" count="5">
            <x v="5"/>
            <x v="6"/>
            <x v="7"/>
            <x v="8"/>
            <x v="9"/>
          </reference>
          <reference field="52" count="1" selected="0">
            <x v="1"/>
          </reference>
        </references>
      </pivotArea>
    </format>
    <format dxfId="346">
      <pivotArea dataOnly="0" labelOnly="1" outline="0" fieldPosition="0">
        <references count="2">
          <reference field="0" count="5">
            <x v="10"/>
            <x v="11"/>
            <x v="12"/>
            <x v="13"/>
            <x v="14"/>
          </reference>
          <reference field="52" count="1" selected="0">
            <x v="2"/>
          </reference>
        </references>
      </pivotArea>
    </format>
    <format dxfId="345">
      <pivotArea dataOnly="0" labelOnly="1" outline="0" fieldPosition="0">
        <references count="2">
          <reference field="0" count="4">
            <x v="15"/>
            <x v="16"/>
            <x v="17"/>
            <x v="18"/>
          </reference>
          <reference field="52" count="1" selected="0">
            <x v="3"/>
          </reference>
        </references>
      </pivotArea>
    </format>
    <format dxfId="344">
      <pivotArea dataOnly="0" labelOnly="1" outline="0" fieldPosition="0">
        <references count="2">
          <reference field="0" count="5">
            <x v="19"/>
            <x v="20"/>
            <x v="21"/>
            <x v="22"/>
            <x v="23"/>
          </reference>
          <reference field="52" count="1" selected="0">
            <x v="4"/>
          </reference>
        </references>
      </pivotArea>
    </format>
    <format dxfId="343">
      <pivotArea dataOnly="0" labelOnly="1" outline="0" fieldPosition="0">
        <references count="2">
          <reference field="0" count="4">
            <x v="24"/>
            <x v="25"/>
            <x v="26"/>
            <x v="27"/>
          </reference>
          <reference field="52" count="1" selected="0">
            <x v="5"/>
          </reference>
        </references>
      </pivotArea>
    </format>
    <format dxfId="342">
      <pivotArea dataOnly="0" labelOnly="1" outline="0" fieldPosition="0">
        <references count="2">
          <reference field="0" count="4">
            <x v="28"/>
            <x v="29"/>
            <x v="30"/>
            <x v="31"/>
          </reference>
          <reference field="52" count="1" selected="0">
            <x v="6"/>
          </reference>
        </references>
      </pivotArea>
    </format>
    <format dxfId="341">
      <pivotArea dataOnly="0" labelOnly="1" outline="0" fieldPosition="0">
        <references count="2">
          <reference field="0" count="4">
            <x v="32"/>
            <x v="33"/>
            <x v="34"/>
            <x v="35"/>
          </reference>
          <reference field="52" count="1" selected="0">
            <x v="7"/>
          </reference>
        </references>
      </pivotArea>
    </format>
    <format dxfId="340">
      <pivotArea dataOnly="0" labelOnly="1" outline="0" fieldPosition="0">
        <references count="2">
          <reference field="0" count="8">
            <x v="36"/>
            <x v="37"/>
            <x v="38"/>
            <x v="39"/>
            <x v="40"/>
            <x v="41"/>
            <x v="42"/>
            <x v="43"/>
          </reference>
          <reference field="52" count="1" selected="0">
            <x v="8"/>
          </reference>
        </references>
      </pivotArea>
    </format>
    <format dxfId="339">
      <pivotArea dataOnly="0" labelOnly="1" outline="0" fieldPosition="0">
        <references count="2">
          <reference field="0" count="2">
            <x v="44"/>
            <x v="45"/>
          </reference>
          <reference field="52" count="1" selected="0">
            <x v="9"/>
          </reference>
        </references>
      </pivotArea>
    </format>
    <format dxfId="338">
      <pivotArea dataOnly="0" labelOnly="1" outline="0" fieldPosition="0">
        <references count="2">
          <reference field="0" count="1">
            <x v="46"/>
          </reference>
          <reference field="52" count="1" selected="0">
            <x v="10"/>
          </reference>
        </references>
      </pivotArea>
    </format>
    <format dxfId="337">
      <pivotArea dataOnly="0" labelOnly="1" outline="0" fieldPosition="0">
        <references count="3">
          <reference field="0" count="1" selected="0">
            <x v="0"/>
          </reference>
          <reference field="4" count="1">
            <x v="242"/>
          </reference>
          <reference field="52" count="1" selected="0">
            <x v="0"/>
          </reference>
        </references>
      </pivotArea>
    </format>
    <format dxfId="336">
      <pivotArea dataOnly="0" labelOnly="1" outline="0" fieldPosition="0">
        <references count="3">
          <reference field="0" count="1" selected="0">
            <x v="1"/>
          </reference>
          <reference field="4" count="1">
            <x v="243"/>
          </reference>
          <reference field="52" count="1" selected="0">
            <x v="0"/>
          </reference>
        </references>
      </pivotArea>
    </format>
    <format dxfId="335">
      <pivotArea dataOnly="0" labelOnly="1" outline="0" fieldPosition="0">
        <references count="3">
          <reference field="0" count="1" selected="0">
            <x v="2"/>
          </reference>
          <reference field="4" count="1">
            <x v="244"/>
          </reference>
          <reference field="52" count="1" selected="0">
            <x v="0"/>
          </reference>
        </references>
      </pivotArea>
    </format>
    <format dxfId="334">
      <pivotArea dataOnly="0" labelOnly="1" outline="0" fieldPosition="0">
        <references count="3">
          <reference field="0" count="1" selected="0">
            <x v="3"/>
          </reference>
          <reference field="4" count="1">
            <x v="245"/>
          </reference>
          <reference field="52" count="1" selected="0">
            <x v="0"/>
          </reference>
        </references>
      </pivotArea>
    </format>
    <format dxfId="333">
      <pivotArea dataOnly="0" labelOnly="1" outline="0" fieldPosition="0">
        <references count="3">
          <reference field="0" count="1" selected="0">
            <x v="4"/>
          </reference>
          <reference field="4" count="1">
            <x v="246"/>
          </reference>
          <reference field="52" count="1" selected="0">
            <x v="0"/>
          </reference>
        </references>
      </pivotArea>
    </format>
    <format dxfId="332">
      <pivotArea dataOnly="0" labelOnly="1" outline="0" fieldPosition="0">
        <references count="3">
          <reference field="0" count="1" selected="0">
            <x v="5"/>
          </reference>
          <reference field="4" count="1">
            <x v="278"/>
          </reference>
          <reference field="52" count="1" selected="0">
            <x v="1"/>
          </reference>
        </references>
      </pivotArea>
    </format>
    <format dxfId="331">
      <pivotArea dataOnly="0" labelOnly="1" outline="0" fieldPosition="0">
        <references count="3">
          <reference field="0" count="1" selected="0">
            <x v="6"/>
          </reference>
          <reference field="4" count="1">
            <x v="279"/>
          </reference>
          <reference field="52" count="1" selected="0">
            <x v="1"/>
          </reference>
        </references>
      </pivotArea>
    </format>
    <format dxfId="330">
      <pivotArea dataOnly="0" labelOnly="1" outline="0" fieldPosition="0">
        <references count="3">
          <reference field="0" count="1" selected="0">
            <x v="7"/>
          </reference>
          <reference field="4" count="1">
            <x v="280"/>
          </reference>
          <reference field="52" count="1" selected="0">
            <x v="1"/>
          </reference>
        </references>
      </pivotArea>
    </format>
    <format dxfId="329">
      <pivotArea dataOnly="0" labelOnly="1" outline="0" fieldPosition="0">
        <references count="3">
          <reference field="0" count="1" selected="0">
            <x v="8"/>
          </reference>
          <reference field="4" count="1">
            <x v="281"/>
          </reference>
          <reference field="52" count="1" selected="0">
            <x v="1"/>
          </reference>
        </references>
      </pivotArea>
    </format>
    <format dxfId="328">
      <pivotArea dataOnly="0" labelOnly="1" outline="0" fieldPosition="0">
        <references count="3">
          <reference field="0" count="1" selected="0">
            <x v="9"/>
          </reference>
          <reference field="4" count="1">
            <x v="282"/>
          </reference>
          <reference field="52" count="1" selected="0">
            <x v="1"/>
          </reference>
        </references>
      </pivotArea>
    </format>
    <format dxfId="327">
      <pivotArea dataOnly="0" labelOnly="1" outline="0" fieldPosition="0">
        <references count="3">
          <reference field="0" count="1" selected="0">
            <x v="10"/>
          </reference>
          <reference field="4" count="1">
            <x v="247"/>
          </reference>
          <reference field="52" count="1" selected="0">
            <x v="2"/>
          </reference>
        </references>
      </pivotArea>
    </format>
    <format dxfId="326">
      <pivotArea dataOnly="0" labelOnly="1" outline="0" fieldPosition="0">
        <references count="3">
          <reference field="0" count="1" selected="0">
            <x v="11"/>
          </reference>
          <reference field="4" count="1">
            <x v="248"/>
          </reference>
          <reference field="52" count="1" selected="0">
            <x v="2"/>
          </reference>
        </references>
      </pivotArea>
    </format>
    <format dxfId="325">
      <pivotArea dataOnly="0" labelOnly="1" outline="0" fieldPosition="0">
        <references count="3">
          <reference field="0" count="1" selected="0">
            <x v="12"/>
          </reference>
          <reference field="4" count="1">
            <x v="249"/>
          </reference>
          <reference field="52" count="1" selected="0">
            <x v="2"/>
          </reference>
        </references>
      </pivotArea>
    </format>
    <format dxfId="324">
      <pivotArea dataOnly="0" labelOnly="1" outline="0" fieldPosition="0">
        <references count="3">
          <reference field="0" count="1" selected="0">
            <x v="13"/>
          </reference>
          <reference field="4" count="1">
            <x v="250"/>
          </reference>
          <reference field="52" count="1" selected="0">
            <x v="2"/>
          </reference>
        </references>
      </pivotArea>
    </format>
    <format dxfId="323">
      <pivotArea dataOnly="0" labelOnly="1" outline="0" fieldPosition="0">
        <references count="3">
          <reference field="0" count="1" selected="0">
            <x v="14"/>
          </reference>
          <reference field="4" count="1">
            <x v="251"/>
          </reference>
          <reference field="52" count="1" selected="0">
            <x v="2"/>
          </reference>
        </references>
      </pivotArea>
    </format>
    <format dxfId="322">
      <pivotArea dataOnly="0" labelOnly="1" outline="0" fieldPosition="0">
        <references count="3">
          <reference field="0" count="1" selected="0">
            <x v="15"/>
          </reference>
          <reference field="4" count="1">
            <x v="256"/>
          </reference>
          <reference field="52" count="1" selected="0">
            <x v="3"/>
          </reference>
        </references>
      </pivotArea>
    </format>
    <format dxfId="321">
      <pivotArea dataOnly="0" labelOnly="1" outline="0" fieldPosition="0">
        <references count="3">
          <reference field="0" count="1" selected="0">
            <x v="16"/>
          </reference>
          <reference field="4" count="1">
            <x v="257"/>
          </reference>
          <reference field="52" count="1" selected="0">
            <x v="3"/>
          </reference>
        </references>
      </pivotArea>
    </format>
    <format dxfId="320">
      <pivotArea dataOnly="0" labelOnly="1" outline="0" fieldPosition="0">
        <references count="3">
          <reference field="0" count="1" selected="0">
            <x v="17"/>
          </reference>
          <reference field="4" count="1">
            <x v="258"/>
          </reference>
          <reference field="52" count="1" selected="0">
            <x v="3"/>
          </reference>
        </references>
      </pivotArea>
    </format>
    <format dxfId="319">
      <pivotArea dataOnly="0" labelOnly="1" outline="0" fieldPosition="0">
        <references count="3">
          <reference field="0" count="1" selected="0">
            <x v="18"/>
          </reference>
          <reference field="4" count="1">
            <x v="259"/>
          </reference>
          <reference field="52" count="1" selected="0">
            <x v="3"/>
          </reference>
        </references>
      </pivotArea>
    </format>
    <format dxfId="318">
      <pivotArea dataOnly="0" labelOnly="1" outline="0" fieldPosition="0">
        <references count="3">
          <reference field="0" count="1" selected="0">
            <x v="19"/>
          </reference>
          <reference field="4" count="1">
            <x v="260"/>
          </reference>
          <reference field="52" count="1" selected="0">
            <x v="4"/>
          </reference>
        </references>
      </pivotArea>
    </format>
    <format dxfId="317">
      <pivotArea dataOnly="0" labelOnly="1" outline="0" fieldPosition="0">
        <references count="3">
          <reference field="0" count="1" selected="0">
            <x v="20"/>
          </reference>
          <reference field="4" count="1">
            <x v="261"/>
          </reference>
          <reference field="52" count="1" selected="0">
            <x v="4"/>
          </reference>
        </references>
      </pivotArea>
    </format>
    <format dxfId="316">
      <pivotArea dataOnly="0" labelOnly="1" outline="0" fieldPosition="0">
        <references count="3">
          <reference field="0" count="1" selected="0">
            <x v="21"/>
          </reference>
          <reference field="4" count="1">
            <x v="262"/>
          </reference>
          <reference field="52" count="1" selected="0">
            <x v="4"/>
          </reference>
        </references>
      </pivotArea>
    </format>
    <format dxfId="315">
      <pivotArea dataOnly="0" labelOnly="1" outline="0" fieldPosition="0">
        <references count="3">
          <reference field="0" count="1" selected="0">
            <x v="22"/>
          </reference>
          <reference field="4" count="1">
            <x v="263"/>
          </reference>
          <reference field="52" count="1" selected="0">
            <x v="4"/>
          </reference>
        </references>
      </pivotArea>
    </format>
    <format dxfId="314">
      <pivotArea dataOnly="0" labelOnly="1" outline="0" fieldPosition="0">
        <references count="3">
          <reference field="0" count="1" selected="0">
            <x v="23"/>
          </reference>
          <reference field="4" count="1">
            <x v="264"/>
          </reference>
          <reference field="52" count="1" selected="0">
            <x v="4"/>
          </reference>
        </references>
      </pivotArea>
    </format>
    <format dxfId="313">
      <pivotArea dataOnly="0" labelOnly="1" outline="0" fieldPosition="0">
        <references count="3">
          <reference field="0" count="1" selected="0">
            <x v="24"/>
          </reference>
          <reference field="4" count="1">
            <x v="265"/>
          </reference>
          <reference field="52" count="1" selected="0">
            <x v="5"/>
          </reference>
        </references>
      </pivotArea>
    </format>
    <format dxfId="312">
      <pivotArea dataOnly="0" labelOnly="1" outline="0" fieldPosition="0">
        <references count="3">
          <reference field="0" count="1" selected="0">
            <x v="25"/>
          </reference>
          <reference field="4" count="1">
            <x v="266"/>
          </reference>
          <reference field="52" count="1" selected="0">
            <x v="5"/>
          </reference>
        </references>
      </pivotArea>
    </format>
    <format dxfId="311">
      <pivotArea dataOnly="0" labelOnly="1" outline="0" fieldPosition="0">
        <references count="3">
          <reference field="0" count="1" selected="0">
            <x v="26"/>
          </reference>
          <reference field="4" count="1">
            <x v="267"/>
          </reference>
          <reference field="52" count="1" selected="0">
            <x v="5"/>
          </reference>
        </references>
      </pivotArea>
    </format>
    <format dxfId="310">
      <pivotArea dataOnly="0" labelOnly="1" outline="0" fieldPosition="0">
        <references count="3">
          <reference field="0" count="1" selected="0">
            <x v="27"/>
          </reference>
          <reference field="4" count="1">
            <x v="268"/>
          </reference>
          <reference field="52" count="1" selected="0">
            <x v="5"/>
          </reference>
        </references>
      </pivotArea>
    </format>
    <format dxfId="309">
      <pivotArea dataOnly="0" labelOnly="1" outline="0" fieldPosition="0">
        <references count="3">
          <reference field="0" count="1" selected="0">
            <x v="28"/>
          </reference>
          <reference field="4" count="1">
            <x v="269"/>
          </reference>
          <reference field="52" count="1" selected="0">
            <x v="6"/>
          </reference>
        </references>
      </pivotArea>
    </format>
    <format dxfId="308">
      <pivotArea dataOnly="0" labelOnly="1" outline="0" fieldPosition="0">
        <references count="3">
          <reference field="0" count="1" selected="0">
            <x v="29"/>
          </reference>
          <reference field="4" count="1">
            <x v="270"/>
          </reference>
          <reference field="52" count="1" selected="0">
            <x v="6"/>
          </reference>
        </references>
      </pivotArea>
    </format>
    <format dxfId="307">
      <pivotArea dataOnly="0" labelOnly="1" outline="0" fieldPosition="0">
        <references count="3">
          <reference field="0" count="1" selected="0">
            <x v="30"/>
          </reference>
          <reference field="4" count="1">
            <x v="271"/>
          </reference>
          <reference field="52" count="1" selected="0">
            <x v="6"/>
          </reference>
        </references>
      </pivotArea>
    </format>
    <format dxfId="306">
      <pivotArea dataOnly="0" labelOnly="1" outline="0" fieldPosition="0">
        <references count="3">
          <reference field="0" count="1" selected="0">
            <x v="32"/>
          </reference>
          <reference field="4" count="1">
            <x v="252"/>
          </reference>
          <reference field="52" count="1" selected="0">
            <x v="7"/>
          </reference>
        </references>
      </pivotArea>
    </format>
    <format dxfId="305">
      <pivotArea dataOnly="0" labelOnly="1" outline="0" fieldPosition="0">
        <references count="3">
          <reference field="0" count="1" selected="0">
            <x v="33"/>
          </reference>
          <reference field="4" count="1">
            <x v="253"/>
          </reference>
          <reference field="52" count="1" selected="0">
            <x v="7"/>
          </reference>
        </references>
      </pivotArea>
    </format>
    <format dxfId="304">
      <pivotArea dataOnly="0" labelOnly="1" outline="0" fieldPosition="0">
        <references count="3">
          <reference field="0" count="1" selected="0">
            <x v="34"/>
          </reference>
          <reference field="4" count="1">
            <x v="254"/>
          </reference>
          <reference field="52" count="1" selected="0">
            <x v="7"/>
          </reference>
        </references>
      </pivotArea>
    </format>
    <format dxfId="303">
      <pivotArea dataOnly="0" labelOnly="1" outline="0" fieldPosition="0">
        <references count="3">
          <reference field="0" count="1" selected="0">
            <x v="35"/>
          </reference>
          <reference field="4" count="1">
            <x v="255"/>
          </reference>
          <reference field="52" count="1" selected="0">
            <x v="7"/>
          </reference>
        </references>
      </pivotArea>
    </format>
    <format dxfId="302">
      <pivotArea dataOnly="0" labelOnly="1" outline="0" fieldPosition="0">
        <references count="3">
          <reference field="0" count="1" selected="0">
            <x v="36"/>
          </reference>
          <reference field="4" count="1">
            <x v="272"/>
          </reference>
          <reference field="52" count="1" selected="0">
            <x v="8"/>
          </reference>
        </references>
      </pivotArea>
    </format>
    <format dxfId="301">
      <pivotArea dataOnly="0" labelOnly="1" outline="0" fieldPosition="0">
        <references count="3">
          <reference field="0" count="1" selected="0">
            <x v="39"/>
          </reference>
          <reference field="4" count="1">
            <x v="273"/>
          </reference>
          <reference field="52" count="1" selected="0">
            <x v="8"/>
          </reference>
        </references>
      </pivotArea>
    </format>
    <format dxfId="300">
      <pivotArea dataOnly="0" labelOnly="1" outline="0" fieldPosition="0">
        <references count="3">
          <reference field="0" count="1" selected="0">
            <x v="40"/>
          </reference>
          <reference field="4" count="1">
            <x v="274"/>
          </reference>
          <reference field="52" count="1" selected="0">
            <x v="8"/>
          </reference>
        </references>
      </pivotArea>
    </format>
    <format dxfId="299">
      <pivotArea dataOnly="0" labelOnly="1" outline="0" fieldPosition="0">
        <references count="3">
          <reference field="0" count="1" selected="0">
            <x v="41"/>
          </reference>
          <reference field="4" count="1">
            <x v="275"/>
          </reference>
          <reference field="52" count="1" selected="0">
            <x v="8"/>
          </reference>
        </references>
      </pivotArea>
    </format>
    <format dxfId="298">
      <pivotArea dataOnly="0" labelOnly="1" outline="0" fieldPosition="0">
        <references count="3">
          <reference field="0" count="1" selected="0">
            <x v="42"/>
          </reference>
          <reference field="4" count="1">
            <x v="276"/>
          </reference>
          <reference field="52" count="1" selected="0">
            <x v="8"/>
          </reference>
        </references>
      </pivotArea>
    </format>
    <format dxfId="297">
      <pivotArea dataOnly="0" labelOnly="1" outline="0" fieldPosition="0">
        <references count="3">
          <reference field="0" count="1" selected="0">
            <x v="43"/>
          </reference>
          <reference field="4" count="1">
            <x v="277"/>
          </reference>
          <reference field="52" count="1" selected="0">
            <x v="8"/>
          </reference>
        </references>
      </pivotArea>
    </format>
    <format dxfId="296">
      <pivotArea dataOnly="0" labelOnly="1" outline="0" fieldPosition="0">
        <references count="3">
          <reference field="0" count="1" selected="0">
            <x v="44"/>
          </reference>
          <reference field="4" count="1">
            <x v="287"/>
          </reference>
          <reference field="52" count="1" selected="0">
            <x v="9"/>
          </reference>
        </references>
      </pivotArea>
    </format>
    <format dxfId="295">
      <pivotArea dataOnly="0" labelOnly="1" outline="0" fieldPosition="0">
        <references count="3">
          <reference field="0" count="1" selected="0">
            <x v="46"/>
          </reference>
          <reference field="4" count="1">
            <x v="288"/>
          </reference>
          <reference field="52" count="1" selected="0">
            <x v="10"/>
          </reference>
        </references>
      </pivotArea>
    </format>
    <format dxfId="294">
      <pivotArea dataOnly="0" labelOnly="1" outline="0" fieldPosition="0">
        <references count="4">
          <reference field="0" count="1" selected="0">
            <x v="0"/>
          </reference>
          <reference field="4" count="1" selected="0">
            <x v="242"/>
          </reference>
          <reference field="5" count="1">
            <x v="12"/>
          </reference>
          <reference field="52" count="1" selected="0">
            <x v="0"/>
          </reference>
        </references>
      </pivotArea>
    </format>
    <format dxfId="293">
      <pivotArea dataOnly="0" labelOnly="1" outline="0" fieldPosition="0">
        <references count="4">
          <reference field="0" count="1" selected="0">
            <x v="5"/>
          </reference>
          <reference field="4" count="1" selected="0">
            <x v="278"/>
          </reference>
          <reference field="5" count="1">
            <x v="0"/>
          </reference>
          <reference field="52" count="1" selected="0">
            <x v="1"/>
          </reference>
        </references>
      </pivotArea>
    </format>
    <format dxfId="292">
      <pivotArea dataOnly="0" labelOnly="1" outline="0" fieldPosition="0">
        <references count="4">
          <reference field="0" count="1" selected="0">
            <x v="10"/>
          </reference>
          <reference field="4" count="1" selected="0">
            <x v="247"/>
          </reference>
          <reference field="5" count="1">
            <x v="6"/>
          </reference>
          <reference field="52" count="1" selected="0">
            <x v="2"/>
          </reference>
        </references>
      </pivotArea>
    </format>
    <format dxfId="291">
      <pivotArea dataOnly="0" labelOnly="1" outline="0" fieldPosition="0">
        <references count="4">
          <reference field="0" count="1" selected="0">
            <x v="15"/>
          </reference>
          <reference field="4" count="1" selected="0">
            <x v="256"/>
          </reference>
          <reference field="5" count="1">
            <x v="3"/>
          </reference>
          <reference field="52" count="1" selected="0">
            <x v="3"/>
          </reference>
        </references>
      </pivotArea>
    </format>
    <format dxfId="290">
      <pivotArea dataOnly="0" labelOnly="1" outline="0" fieldPosition="0">
        <references count="4">
          <reference field="0" count="1" selected="0">
            <x v="19"/>
          </reference>
          <reference field="4" count="1" selected="0">
            <x v="260"/>
          </reference>
          <reference field="5" count="1">
            <x v="9"/>
          </reference>
          <reference field="52" count="1" selected="0">
            <x v="4"/>
          </reference>
        </references>
      </pivotArea>
    </format>
    <format dxfId="289">
      <pivotArea dataOnly="0" labelOnly="1" outline="0" fieldPosition="0">
        <references count="4">
          <reference field="0" count="1" selected="0">
            <x v="24"/>
          </reference>
          <reference field="4" count="1" selected="0">
            <x v="265"/>
          </reference>
          <reference field="5" count="1">
            <x v="4"/>
          </reference>
          <reference field="52" count="1" selected="0">
            <x v="5"/>
          </reference>
        </references>
      </pivotArea>
    </format>
    <format dxfId="288">
      <pivotArea dataOnly="0" labelOnly="1" outline="0" fieldPosition="0">
        <references count="4">
          <reference field="0" count="1" selected="0">
            <x v="28"/>
          </reference>
          <reference field="4" count="1" selected="0">
            <x v="269"/>
          </reference>
          <reference field="5" count="1">
            <x v="2"/>
          </reference>
          <reference field="52" count="1" selected="0">
            <x v="6"/>
          </reference>
        </references>
      </pivotArea>
    </format>
    <format dxfId="287">
      <pivotArea dataOnly="0" labelOnly="1" outline="0" fieldPosition="0">
        <references count="4">
          <reference field="0" count="1" selected="0">
            <x v="30"/>
          </reference>
          <reference field="4" count="1" selected="0">
            <x v="271"/>
          </reference>
          <reference field="5" count="1">
            <x v="10"/>
          </reference>
          <reference field="52" count="1" selected="0">
            <x v="6"/>
          </reference>
        </references>
      </pivotArea>
    </format>
    <format dxfId="286">
      <pivotArea dataOnly="0" labelOnly="1" outline="0" fieldPosition="0">
        <references count="4">
          <reference field="0" count="1" selected="0">
            <x v="31"/>
          </reference>
          <reference field="4" count="1" selected="0">
            <x v="271"/>
          </reference>
          <reference field="5" count="1">
            <x v="2"/>
          </reference>
          <reference field="52" count="1" selected="0">
            <x v="6"/>
          </reference>
        </references>
      </pivotArea>
    </format>
    <format dxfId="285">
      <pivotArea dataOnly="0" labelOnly="1" outline="0" fieldPosition="0">
        <references count="4">
          <reference field="0" count="1" selected="0">
            <x v="32"/>
          </reference>
          <reference field="4" count="1" selected="0">
            <x v="252"/>
          </reference>
          <reference field="5" count="1">
            <x v="5"/>
          </reference>
          <reference field="52" count="1" selected="0">
            <x v="7"/>
          </reference>
        </references>
      </pivotArea>
    </format>
    <format dxfId="284">
      <pivotArea dataOnly="0" labelOnly="1" outline="0" fieldPosition="0">
        <references count="4">
          <reference field="0" count="1" selected="0">
            <x v="36"/>
          </reference>
          <reference field="4" count="1" selected="0">
            <x v="272"/>
          </reference>
          <reference field="5" count="1">
            <x v="8"/>
          </reference>
          <reference field="52" count="1" selected="0">
            <x v="8"/>
          </reference>
        </references>
      </pivotArea>
    </format>
    <format dxfId="283">
      <pivotArea dataOnly="0" labelOnly="1" outline="0" fieldPosition="0">
        <references count="4">
          <reference field="0" count="1" selected="0">
            <x v="44"/>
          </reference>
          <reference field="4" count="1" selected="0">
            <x v="287"/>
          </reference>
          <reference field="5" count="1">
            <x v="7"/>
          </reference>
          <reference field="52" count="1" selected="0">
            <x v="9"/>
          </reference>
        </references>
      </pivotArea>
    </format>
    <format dxfId="282">
      <pivotArea dataOnly="0" labelOnly="1" outline="0" fieldPosition="0">
        <references count="4">
          <reference field="0" count="1" selected="0">
            <x v="46"/>
          </reference>
          <reference field="4" count="1" selected="0">
            <x v="288"/>
          </reference>
          <reference field="5" count="1">
            <x v="11"/>
          </reference>
          <reference field="52" count="1" selected="0">
            <x v="10"/>
          </reference>
        </references>
      </pivotArea>
    </format>
    <format dxfId="281">
      <pivotArea dataOnly="0" labelOnly="1" outline="0" fieldPosition="0">
        <references count="5">
          <reference field="0" count="1" selected="0">
            <x v="0"/>
          </reference>
          <reference field="4" count="1" selected="0">
            <x v="242"/>
          </reference>
          <reference field="5" count="1" selected="0">
            <x v="12"/>
          </reference>
          <reference field="6" count="1">
            <x v="24"/>
          </reference>
          <reference field="52" count="1" selected="0">
            <x v="0"/>
          </reference>
        </references>
      </pivotArea>
    </format>
    <format dxfId="280">
      <pivotArea dataOnly="0" labelOnly="1" outline="0" fieldPosition="0">
        <references count="5">
          <reference field="0" count="1" selected="0">
            <x v="2"/>
          </reference>
          <reference field="4" count="1" selected="0">
            <x v="244"/>
          </reference>
          <reference field="5" count="1" selected="0">
            <x v="12"/>
          </reference>
          <reference field="6" count="1">
            <x v="25"/>
          </reference>
          <reference field="52" count="1" selected="0">
            <x v="0"/>
          </reference>
        </references>
      </pivotArea>
    </format>
    <format dxfId="279">
      <pivotArea dataOnly="0" labelOnly="1" outline="0" fieldPosition="0">
        <references count="5">
          <reference field="0" count="1" selected="0">
            <x v="5"/>
          </reference>
          <reference field="4" count="1" selected="0">
            <x v="278"/>
          </reference>
          <reference field="5" count="1" selected="0">
            <x v="0"/>
          </reference>
          <reference field="6" count="1">
            <x v="13"/>
          </reference>
          <reference field="52" count="1" selected="0">
            <x v="1"/>
          </reference>
        </references>
      </pivotArea>
    </format>
    <format dxfId="278">
      <pivotArea dataOnly="0" labelOnly="1" outline="0" fieldPosition="0">
        <references count="5">
          <reference field="0" count="1" selected="0">
            <x v="10"/>
          </reference>
          <reference field="4" count="1" selected="0">
            <x v="247"/>
          </reference>
          <reference field="5" count="1" selected="0">
            <x v="6"/>
          </reference>
          <reference field="6" count="1">
            <x v="9"/>
          </reference>
          <reference field="52" count="1" selected="0">
            <x v="2"/>
          </reference>
        </references>
      </pivotArea>
    </format>
    <format dxfId="277">
      <pivotArea dataOnly="0" labelOnly="1" outline="0" fieldPosition="0">
        <references count="5">
          <reference field="0" count="1" selected="0">
            <x v="15"/>
          </reference>
          <reference field="4" count="1" selected="0">
            <x v="256"/>
          </reference>
          <reference field="5" count="1" selected="0">
            <x v="3"/>
          </reference>
          <reference field="6" count="1">
            <x v="16"/>
          </reference>
          <reference field="52" count="1" selected="0">
            <x v="3"/>
          </reference>
        </references>
      </pivotArea>
    </format>
    <format dxfId="276">
      <pivotArea dataOnly="0" labelOnly="1" outline="0" fieldPosition="0">
        <references count="5">
          <reference field="0" count="1" selected="0">
            <x v="19"/>
          </reference>
          <reference field="4" count="1" selected="0">
            <x v="260"/>
          </reference>
          <reference field="5" count="1" selected="0">
            <x v="9"/>
          </reference>
          <reference field="6" count="1">
            <x v="21"/>
          </reference>
          <reference field="52" count="1" selected="0">
            <x v="4"/>
          </reference>
        </references>
      </pivotArea>
    </format>
    <format dxfId="275">
      <pivotArea dataOnly="0" labelOnly="1" outline="0" fieldPosition="0">
        <references count="5">
          <reference field="0" count="1" selected="0">
            <x v="24"/>
          </reference>
          <reference field="4" count="1" selected="0">
            <x v="265"/>
          </reference>
          <reference field="5" count="1" selected="0">
            <x v="4"/>
          </reference>
          <reference field="6" count="1">
            <x v="14"/>
          </reference>
          <reference field="52" count="1" selected="0">
            <x v="5"/>
          </reference>
        </references>
      </pivotArea>
    </format>
    <format dxfId="274">
      <pivotArea dataOnly="0" labelOnly="1" outline="0" fieldPosition="0">
        <references count="5">
          <reference field="0" count="1" selected="0">
            <x v="28"/>
          </reference>
          <reference field="4" count="1" selected="0">
            <x v="269"/>
          </reference>
          <reference field="5" count="1" selected="0">
            <x v="2"/>
          </reference>
          <reference field="6" count="1">
            <x v="15"/>
          </reference>
          <reference field="52" count="1" selected="0">
            <x v="6"/>
          </reference>
        </references>
      </pivotArea>
    </format>
    <format dxfId="273">
      <pivotArea dataOnly="0" labelOnly="1" outline="0" fieldPosition="0">
        <references count="5">
          <reference field="0" count="1" selected="0">
            <x v="30"/>
          </reference>
          <reference field="4" count="1" selected="0">
            <x v="271"/>
          </reference>
          <reference field="5" count="1" selected="0">
            <x v="10"/>
          </reference>
          <reference field="6" count="1">
            <x v="22"/>
          </reference>
          <reference field="52" count="1" selected="0">
            <x v="6"/>
          </reference>
        </references>
      </pivotArea>
    </format>
    <format dxfId="272">
      <pivotArea dataOnly="0" labelOnly="1" outline="0" fieldPosition="0">
        <references count="5">
          <reference field="0" count="1" selected="0">
            <x v="31"/>
          </reference>
          <reference field="4" count="1" selected="0">
            <x v="271"/>
          </reference>
          <reference field="5" count="1" selected="0">
            <x v="2"/>
          </reference>
          <reference field="6" count="1">
            <x v="15"/>
          </reference>
          <reference field="52" count="1" selected="0">
            <x v="6"/>
          </reference>
        </references>
      </pivotArea>
    </format>
    <format dxfId="271">
      <pivotArea dataOnly="0" labelOnly="1" outline="0" fieldPosition="0">
        <references count="5">
          <reference field="0" count="1" selected="0">
            <x v="32"/>
          </reference>
          <reference field="4" count="1" selected="0">
            <x v="252"/>
          </reference>
          <reference field="5" count="1" selected="0">
            <x v="5"/>
          </reference>
          <reference field="6" count="1">
            <x v="3"/>
          </reference>
          <reference field="52" count="1" selected="0">
            <x v="7"/>
          </reference>
        </references>
      </pivotArea>
    </format>
    <format dxfId="270">
      <pivotArea dataOnly="0" labelOnly="1" outline="0" fieldPosition="0">
        <references count="5">
          <reference field="0" count="1" selected="0">
            <x v="36"/>
          </reference>
          <reference field="4" count="1" selected="0">
            <x v="272"/>
          </reference>
          <reference field="5" count="1" selected="0">
            <x v="8"/>
          </reference>
          <reference field="6" count="1">
            <x v="17"/>
          </reference>
          <reference field="52" count="1" selected="0">
            <x v="8"/>
          </reference>
        </references>
      </pivotArea>
    </format>
    <format dxfId="269">
      <pivotArea dataOnly="0" labelOnly="1" outline="0" fieldPosition="0">
        <references count="5">
          <reference field="0" count="1" selected="0">
            <x v="44"/>
          </reference>
          <reference field="4" count="1" selected="0">
            <x v="287"/>
          </reference>
          <reference field="5" count="1" selected="0">
            <x v="7"/>
          </reference>
          <reference field="6" count="1">
            <x v="0"/>
          </reference>
          <reference field="52" count="1" selected="0">
            <x v="9"/>
          </reference>
        </references>
      </pivotArea>
    </format>
    <format dxfId="268">
      <pivotArea dataOnly="0" labelOnly="1" outline="0" fieldPosition="0">
        <references count="5">
          <reference field="0" count="1" selected="0">
            <x v="46"/>
          </reference>
          <reference field="4" count="1" selected="0">
            <x v="288"/>
          </reference>
          <reference field="5" count="1" selected="0">
            <x v="11"/>
          </reference>
          <reference field="6" count="1">
            <x v="23"/>
          </reference>
          <reference field="52" count="1" selected="0">
            <x v="10"/>
          </reference>
        </references>
      </pivotArea>
    </format>
    <format dxfId="267">
      <pivotArea dataOnly="0" labelOnly="1" outline="0" fieldPosition="0">
        <references count="6">
          <reference field="0" count="1" selected="0">
            <x v="0"/>
          </reference>
          <reference field="4" count="1" selected="0">
            <x v="242"/>
          </reference>
          <reference field="5" count="1" selected="0">
            <x v="12"/>
          </reference>
          <reference field="6" count="1" selected="0">
            <x v="24"/>
          </reference>
          <reference field="7" count="1">
            <x v="11"/>
          </reference>
          <reference field="52" count="1" selected="0">
            <x v="0"/>
          </reference>
        </references>
      </pivotArea>
    </format>
    <format dxfId="266">
      <pivotArea dataOnly="0" labelOnly="1" outline="0" fieldPosition="0">
        <references count="6">
          <reference field="0" count="1" selected="0">
            <x v="1"/>
          </reference>
          <reference field="4" count="1" selected="0">
            <x v="243"/>
          </reference>
          <reference field="5" count="1" selected="0">
            <x v="12"/>
          </reference>
          <reference field="6" count="1" selected="0">
            <x v="24"/>
          </reference>
          <reference field="7" count="1">
            <x v="12"/>
          </reference>
          <reference field="52" count="1" selected="0">
            <x v="0"/>
          </reference>
        </references>
      </pivotArea>
    </format>
    <format dxfId="265">
      <pivotArea dataOnly="0" labelOnly="1" outline="0" fieldPosition="0">
        <references count="6">
          <reference field="0" count="1" selected="0">
            <x v="2"/>
          </reference>
          <reference field="4" count="1" selected="0">
            <x v="244"/>
          </reference>
          <reference field="5" count="1" selected="0">
            <x v="12"/>
          </reference>
          <reference field="6" count="1" selected="0">
            <x v="25"/>
          </reference>
          <reference field="7" count="1">
            <x v="9"/>
          </reference>
          <reference field="52" count="1" selected="0">
            <x v="0"/>
          </reference>
        </references>
      </pivotArea>
    </format>
    <format dxfId="264">
      <pivotArea dataOnly="0" labelOnly="1" outline="0" fieldPosition="0">
        <references count="6">
          <reference field="0" count="1" selected="0">
            <x v="3"/>
          </reference>
          <reference field="4" count="1" selected="0">
            <x v="245"/>
          </reference>
          <reference field="5" count="1" selected="0">
            <x v="12"/>
          </reference>
          <reference field="6" count="1" selected="0">
            <x v="25"/>
          </reference>
          <reference field="7" count="1">
            <x v="13"/>
          </reference>
          <reference field="52" count="1" selected="0">
            <x v="0"/>
          </reference>
        </references>
      </pivotArea>
    </format>
    <format dxfId="263">
      <pivotArea dataOnly="0" labelOnly="1" outline="0" fieldPosition="0">
        <references count="6">
          <reference field="0" count="1" selected="0">
            <x v="4"/>
          </reference>
          <reference field="4" count="1" selected="0">
            <x v="246"/>
          </reference>
          <reference field="5" count="1" selected="0">
            <x v="12"/>
          </reference>
          <reference field="6" count="1" selected="0">
            <x v="25"/>
          </reference>
          <reference field="7" count="1">
            <x v="3"/>
          </reference>
          <reference field="52" count="1" selected="0">
            <x v="0"/>
          </reference>
        </references>
      </pivotArea>
    </format>
    <format dxfId="262">
      <pivotArea dataOnly="0" labelOnly="1" outline="0" fieldPosition="0">
        <references count="6">
          <reference field="0" count="1" selected="0">
            <x v="5"/>
          </reference>
          <reference field="4" count="1" selected="0">
            <x v="278"/>
          </reference>
          <reference field="5" count="1" selected="0">
            <x v="0"/>
          </reference>
          <reference field="6" count="1" selected="0">
            <x v="13"/>
          </reference>
          <reference field="7" count="1">
            <x v="6"/>
          </reference>
          <reference field="52" count="1" selected="0">
            <x v="1"/>
          </reference>
        </references>
      </pivotArea>
    </format>
    <format dxfId="261">
      <pivotArea dataOnly="0" labelOnly="1" outline="0" fieldPosition="0">
        <references count="6">
          <reference field="0" count="1" selected="0">
            <x v="6"/>
          </reference>
          <reference field="4" count="1" selected="0">
            <x v="279"/>
          </reference>
          <reference field="5" count="1" selected="0">
            <x v="0"/>
          </reference>
          <reference field="6" count="1" selected="0">
            <x v="13"/>
          </reference>
          <reference field="7" count="1">
            <x v="5"/>
          </reference>
          <reference field="52" count="1" selected="0">
            <x v="1"/>
          </reference>
        </references>
      </pivotArea>
    </format>
    <format dxfId="260">
      <pivotArea dataOnly="0" labelOnly="1" outline="0" fieldPosition="0">
        <references count="6">
          <reference field="0" count="1" selected="0">
            <x v="7"/>
          </reference>
          <reference field="4" count="1" selected="0">
            <x v="280"/>
          </reference>
          <reference field="5" count="1" selected="0">
            <x v="0"/>
          </reference>
          <reference field="6" count="1" selected="0">
            <x v="13"/>
          </reference>
          <reference field="7" count="1">
            <x v="4"/>
          </reference>
          <reference field="52" count="1" selected="0">
            <x v="1"/>
          </reference>
        </references>
      </pivotArea>
    </format>
    <format dxfId="259">
      <pivotArea dataOnly="0" labelOnly="1" outline="0" fieldPosition="0">
        <references count="6">
          <reference field="0" count="1" selected="0">
            <x v="8"/>
          </reference>
          <reference field="4" count="1" selected="0">
            <x v="281"/>
          </reference>
          <reference field="5" count="1" selected="0">
            <x v="0"/>
          </reference>
          <reference field="6" count="1" selected="0">
            <x v="13"/>
          </reference>
          <reference field="7" count="1">
            <x v="0"/>
          </reference>
          <reference field="52" count="1" selected="0">
            <x v="1"/>
          </reference>
        </references>
      </pivotArea>
    </format>
    <format dxfId="258">
      <pivotArea dataOnly="0" labelOnly="1" outline="0" fieldPosition="0">
        <references count="6">
          <reference field="0" count="1" selected="0">
            <x v="9"/>
          </reference>
          <reference field="4" count="1" selected="0">
            <x v="282"/>
          </reference>
          <reference field="5" count="1" selected="0">
            <x v="0"/>
          </reference>
          <reference field="6" count="1" selected="0">
            <x v="13"/>
          </reference>
          <reference field="7" count="1">
            <x v="10"/>
          </reference>
          <reference field="52" count="1" selected="0">
            <x v="1"/>
          </reference>
        </references>
      </pivotArea>
    </format>
    <format dxfId="257">
      <pivotArea dataOnly="0" labelOnly="1" outline="0" fieldPosition="0">
        <references count="6">
          <reference field="0" count="1" selected="0">
            <x v="10"/>
          </reference>
          <reference field="4" count="1" selected="0">
            <x v="247"/>
          </reference>
          <reference field="5" count="1" selected="0">
            <x v="6"/>
          </reference>
          <reference field="6" count="1" selected="0">
            <x v="9"/>
          </reference>
          <reference field="7" count="1">
            <x v="11"/>
          </reference>
          <reference field="52" count="1" selected="0">
            <x v="2"/>
          </reference>
        </references>
      </pivotArea>
    </format>
    <format dxfId="256">
      <pivotArea dataOnly="0" labelOnly="1" outline="0" fieldPosition="0">
        <references count="6">
          <reference field="0" count="1" selected="0">
            <x v="11"/>
          </reference>
          <reference field="4" count="1" selected="0">
            <x v="248"/>
          </reference>
          <reference field="5" count="1" selected="0">
            <x v="6"/>
          </reference>
          <reference field="6" count="1" selected="0">
            <x v="9"/>
          </reference>
          <reference field="7" count="1">
            <x v="12"/>
          </reference>
          <reference field="52" count="1" selected="0">
            <x v="2"/>
          </reference>
        </references>
      </pivotArea>
    </format>
    <format dxfId="255">
      <pivotArea dataOnly="0" labelOnly="1" outline="0" fieldPosition="0">
        <references count="6">
          <reference field="0" count="1" selected="0">
            <x v="12"/>
          </reference>
          <reference field="4" count="1" selected="0">
            <x v="249"/>
          </reference>
          <reference field="5" count="1" selected="0">
            <x v="6"/>
          </reference>
          <reference field="6" count="1" selected="0">
            <x v="9"/>
          </reference>
          <reference field="7" count="1">
            <x v="9"/>
          </reference>
          <reference field="52" count="1" selected="0">
            <x v="2"/>
          </reference>
        </references>
      </pivotArea>
    </format>
    <format dxfId="254">
      <pivotArea dataOnly="0" labelOnly="1" outline="0" fieldPosition="0">
        <references count="6">
          <reference field="0" count="1" selected="0">
            <x v="13"/>
          </reference>
          <reference field="4" count="1" selected="0">
            <x v="250"/>
          </reference>
          <reference field="5" count="1" selected="0">
            <x v="6"/>
          </reference>
          <reference field="6" count="1" selected="0">
            <x v="9"/>
          </reference>
          <reference field="7" count="1">
            <x v="13"/>
          </reference>
          <reference field="52" count="1" selected="0">
            <x v="2"/>
          </reference>
        </references>
      </pivotArea>
    </format>
    <format dxfId="253">
      <pivotArea dataOnly="0" labelOnly="1" outline="0" fieldPosition="0">
        <references count="6">
          <reference field="0" count="1" selected="0">
            <x v="14"/>
          </reference>
          <reference field="4" count="1" selected="0">
            <x v="251"/>
          </reference>
          <reference field="5" count="1" selected="0">
            <x v="6"/>
          </reference>
          <reference field="6" count="1" selected="0">
            <x v="9"/>
          </reference>
          <reference field="7" count="1">
            <x v="3"/>
          </reference>
          <reference field="52" count="1" selected="0">
            <x v="2"/>
          </reference>
        </references>
      </pivotArea>
    </format>
    <format dxfId="252">
      <pivotArea dataOnly="0" labelOnly="1" outline="0" fieldPosition="0">
        <references count="6">
          <reference field="0" count="1" selected="0">
            <x v="15"/>
          </reference>
          <reference field="4" count="1" selected="0">
            <x v="256"/>
          </reference>
          <reference field="5" count="1" selected="0">
            <x v="3"/>
          </reference>
          <reference field="6" count="1" selected="0">
            <x v="16"/>
          </reference>
          <reference field="7" count="1">
            <x v="6"/>
          </reference>
          <reference field="52" count="1" selected="0">
            <x v="3"/>
          </reference>
        </references>
      </pivotArea>
    </format>
    <format dxfId="251">
      <pivotArea dataOnly="0" labelOnly="1" outline="0" fieldPosition="0">
        <references count="6">
          <reference field="0" count="1" selected="0">
            <x v="16"/>
          </reference>
          <reference field="4" count="1" selected="0">
            <x v="257"/>
          </reference>
          <reference field="5" count="1" selected="0">
            <x v="3"/>
          </reference>
          <reference field="6" count="1" selected="0">
            <x v="16"/>
          </reference>
          <reference field="7" count="1">
            <x v="5"/>
          </reference>
          <reference field="52" count="1" selected="0">
            <x v="3"/>
          </reference>
        </references>
      </pivotArea>
    </format>
    <format dxfId="250">
      <pivotArea dataOnly="0" labelOnly="1" outline="0" fieldPosition="0">
        <references count="6">
          <reference field="0" count="1" selected="0">
            <x v="17"/>
          </reference>
          <reference field="4" count="1" selected="0">
            <x v="258"/>
          </reference>
          <reference field="5" count="1" selected="0">
            <x v="3"/>
          </reference>
          <reference field="6" count="1" selected="0">
            <x v="16"/>
          </reference>
          <reference field="7" count="1">
            <x v="4"/>
          </reference>
          <reference field="52" count="1" selected="0">
            <x v="3"/>
          </reference>
        </references>
      </pivotArea>
    </format>
    <format dxfId="249">
      <pivotArea dataOnly="0" labelOnly="1" outline="0" fieldPosition="0">
        <references count="6">
          <reference field="0" count="1" selected="0">
            <x v="18"/>
          </reference>
          <reference field="4" count="1" selected="0">
            <x v="259"/>
          </reference>
          <reference field="5" count="1" selected="0">
            <x v="3"/>
          </reference>
          <reference field="6" count="1" selected="0">
            <x v="16"/>
          </reference>
          <reference field="7" count="1">
            <x v="0"/>
          </reference>
          <reference field="52" count="1" selected="0">
            <x v="3"/>
          </reference>
        </references>
      </pivotArea>
    </format>
    <format dxfId="248">
      <pivotArea dataOnly="0" labelOnly="1" outline="0" fieldPosition="0">
        <references count="6">
          <reference field="0" count="1" selected="0">
            <x v="19"/>
          </reference>
          <reference field="4" count="1" selected="0">
            <x v="260"/>
          </reference>
          <reference field="5" count="1" selected="0">
            <x v="9"/>
          </reference>
          <reference field="6" count="1" selected="0">
            <x v="21"/>
          </reference>
          <reference field="7" count="1">
            <x v="10"/>
          </reference>
          <reference field="52" count="1" selected="0">
            <x v="4"/>
          </reference>
        </references>
      </pivotArea>
    </format>
    <format dxfId="247">
      <pivotArea dataOnly="0" labelOnly="1" outline="0" fieldPosition="0">
        <references count="6">
          <reference field="0" count="1" selected="0">
            <x v="20"/>
          </reference>
          <reference field="4" count="1" selected="0">
            <x v="261"/>
          </reference>
          <reference field="5" count="1" selected="0">
            <x v="9"/>
          </reference>
          <reference field="6" count="1" selected="0">
            <x v="21"/>
          </reference>
          <reference field="7" count="1">
            <x v="11"/>
          </reference>
          <reference field="52" count="1" selected="0">
            <x v="4"/>
          </reference>
        </references>
      </pivotArea>
    </format>
    <format dxfId="246">
      <pivotArea dataOnly="0" labelOnly="1" outline="0" fieldPosition="0">
        <references count="6">
          <reference field="0" count="1" selected="0">
            <x v="21"/>
          </reference>
          <reference field="4" count="1" selected="0">
            <x v="262"/>
          </reference>
          <reference field="5" count="1" selected="0">
            <x v="9"/>
          </reference>
          <reference field="6" count="1" selected="0">
            <x v="21"/>
          </reference>
          <reference field="7" count="1">
            <x v="12"/>
          </reference>
          <reference field="52" count="1" selected="0">
            <x v="4"/>
          </reference>
        </references>
      </pivotArea>
    </format>
    <format dxfId="245">
      <pivotArea dataOnly="0" labelOnly="1" outline="0" fieldPosition="0">
        <references count="6">
          <reference field="0" count="1" selected="0">
            <x v="22"/>
          </reference>
          <reference field="4" count="1" selected="0">
            <x v="263"/>
          </reference>
          <reference field="5" count="1" selected="0">
            <x v="9"/>
          </reference>
          <reference field="6" count="1" selected="0">
            <x v="21"/>
          </reference>
          <reference field="7" count="1">
            <x v="9"/>
          </reference>
          <reference field="52" count="1" selected="0">
            <x v="4"/>
          </reference>
        </references>
      </pivotArea>
    </format>
    <format dxfId="244">
      <pivotArea dataOnly="0" labelOnly="1" outline="0" fieldPosition="0">
        <references count="6">
          <reference field="0" count="1" selected="0">
            <x v="23"/>
          </reference>
          <reference field="4" count="1" selected="0">
            <x v="264"/>
          </reference>
          <reference field="5" count="1" selected="0">
            <x v="9"/>
          </reference>
          <reference field="6" count="1" selected="0">
            <x v="21"/>
          </reference>
          <reference field="7" count="1">
            <x v="13"/>
          </reference>
          <reference field="52" count="1" selected="0">
            <x v="4"/>
          </reference>
        </references>
      </pivotArea>
    </format>
    <format dxfId="243">
      <pivotArea dataOnly="0" labelOnly="1" outline="0" fieldPosition="0">
        <references count="6">
          <reference field="0" count="1" selected="0">
            <x v="24"/>
          </reference>
          <reference field="4" count="1" selected="0">
            <x v="265"/>
          </reference>
          <reference field="5" count="1" selected="0">
            <x v="4"/>
          </reference>
          <reference field="6" count="1" selected="0">
            <x v="14"/>
          </reference>
          <reference field="7" count="1">
            <x v="3"/>
          </reference>
          <reference field="52" count="1" selected="0">
            <x v="5"/>
          </reference>
        </references>
      </pivotArea>
    </format>
    <format dxfId="242">
      <pivotArea dataOnly="0" labelOnly="1" outline="0" fieldPosition="0">
        <references count="6">
          <reference field="0" count="1" selected="0">
            <x v="25"/>
          </reference>
          <reference field="4" count="1" selected="0">
            <x v="266"/>
          </reference>
          <reference field="5" count="1" selected="0">
            <x v="4"/>
          </reference>
          <reference field="6" count="1" selected="0">
            <x v="14"/>
          </reference>
          <reference field="7" count="1">
            <x v="6"/>
          </reference>
          <reference field="52" count="1" selected="0">
            <x v="5"/>
          </reference>
        </references>
      </pivotArea>
    </format>
    <format dxfId="241">
      <pivotArea dataOnly="0" labelOnly="1" outline="0" fieldPosition="0">
        <references count="6">
          <reference field="0" count="1" selected="0">
            <x v="26"/>
          </reference>
          <reference field="4" count="1" selected="0">
            <x v="267"/>
          </reference>
          <reference field="5" count="1" selected="0">
            <x v="4"/>
          </reference>
          <reference field="6" count="1" selected="0">
            <x v="14"/>
          </reference>
          <reference field="7" count="1">
            <x v="5"/>
          </reference>
          <reference field="52" count="1" selected="0">
            <x v="5"/>
          </reference>
        </references>
      </pivotArea>
    </format>
    <format dxfId="240">
      <pivotArea dataOnly="0" labelOnly="1" outline="0" fieldPosition="0">
        <references count="6">
          <reference field="0" count="1" selected="0">
            <x v="27"/>
          </reference>
          <reference field="4" count="1" selected="0">
            <x v="268"/>
          </reference>
          <reference field="5" count="1" selected="0">
            <x v="4"/>
          </reference>
          <reference field="6" count="1" selected="0">
            <x v="14"/>
          </reference>
          <reference field="7" count="1">
            <x v="4"/>
          </reference>
          <reference field="52" count="1" selected="0">
            <x v="5"/>
          </reference>
        </references>
      </pivotArea>
    </format>
    <format dxfId="239">
      <pivotArea dataOnly="0" labelOnly="1" outline="0" fieldPosition="0">
        <references count="6">
          <reference field="0" count="1" selected="0">
            <x v="28"/>
          </reference>
          <reference field="4" count="1" selected="0">
            <x v="269"/>
          </reference>
          <reference field="5" count="1" selected="0">
            <x v="2"/>
          </reference>
          <reference field="6" count="1" selected="0">
            <x v="15"/>
          </reference>
          <reference field="7" count="1">
            <x v="0"/>
          </reference>
          <reference field="52" count="1" selected="0">
            <x v="6"/>
          </reference>
        </references>
      </pivotArea>
    </format>
    <format dxfId="238">
      <pivotArea dataOnly="0" labelOnly="1" outline="0" fieldPosition="0">
        <references count="6">
          <reference field="0" count="1" selected="0">
            <x v="29"/>
          </reference>
          <reference field="4" count="1" selected="0">
            <x v="270"/>
          </reference>
          <reference field="5" count="1" selected="0">
            <x v="2"/>
          </reference>
          <reference field="6" count="1" selected="0">
            <x v="15"/>
          </reference>
          <reference field="7" count="1">
            <x v="10"/>
          </reference>
          <reference field="52" count="1" selected="0">
            <x v="6"/>
          </reference>
        </references>
      </pivotArea>
    </format>
    <format dxfId="237">
      <pivotArea dataOnly="0" labelOnly="1" outline="0" fieldPosition="0">
        <references count="6">
          <reference field="0" count="1" selected="0">
            <x v="30"/>
          </reference>
          <reference field="4" count="1" selected="0">
            <x v="271"/>
          </reference>
          <reference field="5" count="1" selected="0">
            <x v="10"/>
          </reference>
          <reference field="6" count="1" selected="0">
            <x v="22"/>
          </reference>
          <reference field="7" count="1">
            <x v="11"/>
          </reference>
          <reference field="52" count="1" selected="0">
            <x v="6"/>
          </reference>
        </references>
      </pivotArea>
    </format>
    <format dxfId="236">
      <pivotArea dataOnly="0" labelOnly="1" outline="0" fieldPosition="0">
        <references count="6">
          <reference field="0" count="1" selected="0">
            <x v="31"/>
          </reference>
          <reference field="4" count="1" selected="0">
            <x v="271"/>
          </reference>
          <reference field="5" count="1" selected="0">
            <x v="2"/>
          </reference>
          <reference field="6" count="1" selected="0">
            <x v="15"/>
          </reference>
          <reference field="7" count="1">
            <x v="12"/>
          </reference>
          <reference field="52" count="1" selected="0">
            <x v="6"/>
          </reference>
        </references>
      </pivotArea>
    </format>
    <format dxfId="235">
      <pivotArea dataOnly="0" labelOnly="1" outline="0" fieldPosition="0">
        <references count="6">
          <reference field="0" count="1" selected="0">
            <x v="32"/>
          </reference>
          <reference field="4" count="1" selected="0">
            <x v="252"/>
          </reference>
          <reference field="5" count="1" selected="0">
            <x v="5"/>
          </reference>
          <reference field="6" count="1" selected="0">
            <x v="3"/>
          </reference>
          <reference field="7" count="1">
            <x v="9"/>
          </reference>
          <reference field="52" count="1" selected="0">
            <x v="7"/>
          </reference>
        </references>
      </pivotArea>
    </format>
    <format dxfId="234">
      <pivotArea dataOnly="0" labelOnly="1" outline="0" fieldPosition="0">
        <references count="6">
          <reference field="0" count="1" selected="0">
            <x v="33"/>
          </reference>
          <reference field="4" count="1" selected="0">
            <x v="253"/>
          </reference>
          <reference field="5" count="1" selected="0">
            <x v="5"/>
          </reference>
          <reference field="6" count="1" selected="0">
            <x v="3"/>
          </reference>
          <reference field="7" count="1">
            <x v="13"/>
          </reference>
          <reference field="52" count="1" selected="0">
            <x v="7"/>
          </reference>
        </references>
      </pivotArea>
    </format>
    <format dxfId="233">
      <pivotArea dataOnly="0" labelOnly="1" outline="0" fieldPosition="0">
        <references count="6">
          <reference field="0" count="1" selected="0">
            <x v="34"/>
          </reference>
          <reference field="4" count="1" selected="0">
            <x v="254"/>
          </reference>
          <reference field="5" count="1" selected="0">
            <x v="5"/>
          </reference>
          <reference field="6" count="1" selected="0">
            <x v="3"/>
          </reference>
          <reference field="7" count="1">
            <x v="3"/>
          </reference>
          <reference field="52" count="1" selected="0">
            <x v="7"/>
          </reference>
        </references>
      </pivotArea>
    </format>
    <format dxfId="232">
      <pivotArea dataOnly="0" labelOnly="1" outline="0" fieldPosition="0">
        <references count="6">
          <reference field="0" count="1" selected="0">
            <x v="35"/>
          </reference>
          <reference field="4" count="1" selected="0">
            <x v="255"/>
          </reference>
          <reference field="5" count="1" selected="0">
            <x v="5"/>
          </reference>
          <reference field="6" count="1" selected="0">
            <x v="3"/>
          </reference>
          <reference field="7" count="1">
            <x v="6"/>
          </reference>
          <reference field="52" count="1" selected="0">
            <x v="7"/>
          </reference>
        </references>
      </pivotArea>
    </format>
    <format dxfId="231">
      <pivotArea dataOnly="0" labelOnly="1" outline="0" fieldPosition="0">
        <references count="6">
          <reference field="0" count="1" selected="0">
            <x v="36"/>
          </reference>
          <reference field="4" count="1" selected="0">
            <x v="272"/>
          </reference>
          <reference field="5" count="1" selected="0">
            <x v="8"/>
          </reference>
          <reference field="6" count="1" selected="0">
            <x v="17"/>
          </reference>
          <reference field="7" count="1">
            <x v="3"/>
          </reference>
          <reference field="52" count="1" selected="0">
            <x v="8"/>
          </reference>
        </references>
      </pivotArea>
    </format>
    <format dxfId="230">
      <pivotArea dataOnly="0" labelOnly="1" outline="0" fieldPosition="0">
        <references count="6">
          <reference field="0" count="1" selected="0">
            <x v="37"/>
          </reference>
          <reference field="4" count="1" selected="0">
            <x v="272"/>
          </reference>
          <reference field="5" count="1" selected="0">
            <x v="8"/>
          </reference>
          <reference field="6" count="1" selected="0">
            <x v="17"/>
          </reference>
          <reference field="7" count="1">
            <x v="6"/>
          </reference>
          <reference field="52" count="1" selected="0">
            <x v="8"/>
          </reference>
        </references>
      </pivotArea>
    </format>
    <format dxfId="229">
      <pivotArea dataOnly="0" labelOnly="1" outline="0" fieldPosition="0">
        <references count="6">
          <reference field="0" count="1" selected="0">
            <x v="38"/>
          </reference>
          <reference field="4" count="1" selected="0">
            <x v="272"/>
          </reference>
          <reference field="5" count="1" selected="0">
            <x v="8"/>
          </reference>
          <reference field="6" count="1" selected="0">
            <x v="17"/>
          </reference>
          <reference field="7" count="1">
            <x v="3"/>
          </reference>
          <reference field="52" count="1" selected="0">
            <x v="8"/>
          </reference>
        </references>
      </pivotArea>
    </format>
    <format dxfId="228">
      <pivotArea dataOnly="0" labelOnly="1" outline="0" fieldPosition="0">
        <references count="6">
          <reference field="0" count="1" selected="0">
            <x v="39"/>
          </reference>
          <reference field="4" count="1" selected="0">
            <x v="273"/>
          </reference>
          <reference field="5" count="1" selected="0">
            <x v="8"/>
          </reference>
          <reference field="6" count="1" selected="0">
            <x v="17"/>
          </reference>
          <reference field="7" count="1">
            <x v="6"/>
          </reference>
          <reference field="52" count="1" selected="0">
            <x v="8"/>
          </reference>
        </references>
      </pivotArea>
    </format>
    <format dxfId="227">
      <pivotArea dataOnly="0" labelOnly="1" outline="0" fieldPosition="0">
        <references count="6">
          <reference field="0" count="1" selected="0">
            <x v="40"/>
          </reference>
          <reference field="4" count="1" selected="0">
            <x v="274"/>
          </reference>
          <reference field="5" count="1" selected="0">
            <x v="8"/>
          </reference>
          <reference field="6" count="1" selected="0">
            <x v="17"/>
          </reference>
          <reference field="7" count="1">
            <x v="4"/>
          </reference>
          <reference field="52" count="1" selected="0">
            <x v="8"/>
          </reference>
        </references>
      </pivotArea>
    </format>
    <format dxfId="226">
      <pivotArea dataOnly="0" labelOnly="1" outline="0" fieldPosition="0">
        <references count="6">
          <reference field="0" count="1" selected="0">
            <x v="41"/>
          </reference>
          <reference field="4" count="1" selected="0">
            <x v="275"/>
          </reference>
          <reference field="5" count="1" selected="0">
            <x v="8"/>
          </reference>
          <reference field="6" count="1" selected="0">
            <x v="17"/>
          </reference>
          <reference field="7" count="1">
            <x v="0"/>
          </reference>
          <reference field="52" count="1" selected="0">
            <x v="8"/>
          </reference>
        </references>
      </pivotArea>
    </format>
    <format dxfId="225">
      <pivotArea dataOnly="0" labelOnly="1" outline="0" fieldPosition="0">
        <references count="6">
          <reference field="0" count="1" selected="0">
            <x v="42"/>
          </reference>
          <reference field="4" count="1" selected="0">
            <x v="276"/>
          </reference>
          <reference field="5" count="1" selected="0">
            <x v="8"/>
          </reference>
          <reference field="6" count="1" selected="0">
            <x v="17"/>
          </reference>
          <reference field="7" count="1">
            <x v="3"/>
          </reference>
          <reference field="52" count="1" selected="0">
            <x v="8"/>
          </reference>
        </references>
      </pivotArea>
    </format>
    <format dxfId="224">
      <pivotArea dataOnly="0" labelOnly="1" outline="0" fieldPosition="0">
        <references count="6">
          <reference field="0" count="1" selected="0">
            <x v="43"/>
          </reference>
          <reference field="4" count="1" selected="0">
            <x v="277"/>
          </reference>
          <reference field="5" count="1" selected="0">
            <x v="8"/>
          </reference>
          <reference field="6" count="1" selected="0">
            <x v="17"/>
          </reference>
          <reference field="7" count="1">
            <x v="6"/>
          </reference>
          <reference field="52" count="1" selected="0">
            <x v="8"/>
          </reference>
        </references>
      </pivotArea>
    </format>
    <format dxfId="223">
      <pivotArea dataOnly="0" labelOnly="1" outline="0" fieldPosition="0">
        <references count="6">
          <reference field="0" count="1" selected="0">
            <x v="44"/>
          </reference>
          <reference field="4" count="1" selected="0">
            <x v="287"/>
          </reference>
          <reference field="5" count="1" selected="0">
            <x v="7"/>
          </reference>
          <reference field="6" count="1" selected="0">
            <x v="0"/>
          </reference>
          <reference field="7" count="1">
            <x v="0"/>
          </reference>
          <reference field="52" count="1" selected="0">
            <x v="9"/>
          </reference>
        </references>
      </pivotArea>
    </format>
    <format dxfId="222">
      <pivotArea dataOnly="0" labelOnly="1" outline="0" fieldPosition="0">
        <references count="6">
          <reference field="0" count="1" selected="0">
            <x v="46"/>
          </reference>
          <reference field="4" count="1" selected="0">
            <x v="288"/>
          </reference>
          <reference field="5" count="1" selected="0">
            <x v="11"/>
          </reference>
          <reference field="6" count="1" selected="0">
            <x v="23"/>
          </reference>
          <reference field="7" count="1">
            <x v="9"/>
          </reference>
          <reference field="52" count="1" selected="0">
            <x v="10"/>
          </reference>
        </references>
      </pivotArea>
    </format>
    <format dxfId="221">
      <pivotArea dataOnly="0" labelOnly="1" outline="0" fieldPosition="0">
        <references count="7">
          <reference field="0" count="1" selected="0">
            <x v="0"/>
          </reference>
          <reference field="4" count="1" selected="0">
            <x v="242"/>
          </reference>
          <reference field="5" count="1" selected="0">
            <x v="12"/>
          </reference>
          <reference field="6" count="1" selected="0">
            <x v="24"/>
          </reference>
          <reference field="7" count="1" selected="0">
            <x v="11"/>
          </reference>
          <reference field="8" count="1">
            <x v="12"/>
          </reference>
          <reference field="52" count="1" selected="0">
            <x v="0"/>
          </reference>
        </references>
      </pivotArea>
    </format>
    <format dxfId="220">
      <pivotArea dataOnly="0" labelOnly="1" outline="0" fieldPosition="0">
        <references count="7">
          <reference field="0" count="1" selected="0">
            <x v="30"/>
          </reference>
          <reference field="4" count="1" selected="0">
            <x v="271"/>
          </reference>
          <reference field="5" count="1" selected="0">
            <x v="10"/>
          </reference>
          <reference field="6" count="1" selected="0">
            <x v="22"/>
          </reference>
          <reference field="7" count="1" selected="0">
            <x v="11"/>
          </reference>
          <reference field="8" count="1">
            <x v="0"/>
          </reference>
          <reference field="52" count="1" selected="0">
            <x v="6"/>
          </reference>
        </references>
      </pivotArea>
    </format>
    <format dxfId="219">
      <pivotArea dataOnly="0" labelOnly="1" outline="0" fieldPosition="0">
        <references count="7">
          <reference field="0" count="1" selected="0">
            <x v="31"/>
          </reference>
          <reference field="4" count="1" selected="0">
            <x v="271"/>
          </reference>
          <reference field="5" count="1" selected="0">
            <x v="2"/>
          </reference>
          <reference field="6" count="1" selected="0">
            <x v="15"/>
          </reference>
          <reference field="7" count="1" selected="0">
            <x v="12"/>
          </reference>
          <reference field="8" count="1">
            <x v="12"/>
          </reference>
          <reference field="52" count="1" selected="0">
            <x v="6"/>
          </reference>
        </references>
      </pivotArea>
    </format>
    <format dxfId="218">
      <pivotArea dataOnly="0" labelOnly="1" outline="0" fieldPosition="0">
        <references count="7">
          <reference field="0" count="1" selected="0">
            <x v="44"/>
          </reference>
          <reference field="4" count="1" selected="0">
            <x v="287"/>
          </reference>
          <reference field="5" count="1" selected="0">
            <x v="7"/>
          </reference>
          <reference field="6" count="1" selected="0">
            <x v="0"/>
          </reference>
          <reference field="7" count="1" selected="0">
            <x v="0"/>
          </reference>
          <reference field="8" count="1">
            <x v="9"/>
          </reference>
          <reference field="52" count="1" selected="0">
            <x v="9"/>
          </reference>
        </references>
      </pivotArea>
    </format>
    <format dxfId="217">
      <pivotArea dataOnly="0" labelOnly="1" outline="0" fieldPosition="0">
        <references count="7">
          <reference field="0" count="1" selected="0">
            <x v="45"/>
          </reference>
          <reference field="4" count="1" selected="0">
            <x v="287"/>
          </reference>
          <reference field="5" count="1" selected="0">
            <x v="7"/>
          </reference>
          <reference field="6" count="1" selected="0">
            <x v="0"/>
          </reference>
          <reference field="7" count="1" selected="0">
            <x v="0"/>
          </reference>
          <reference field="8" count="1">
            <x v="12"/>
          </reference>
          <reference field="52" count="1" selected="0">
            <x v="9"/>
          </reference>
        </references>
      </pivotArea>
    </format>
    <format dxfId="216">
      <pivotArea dataOnly="0" labelOnly="1" outline="0" fieldPosition="0">
        <references count="8">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x v="1"/>
          </reference>
          <reference field="52" count="1" selected="0">
            <x v="0"/>
          </reference>
        </references>
      </pivotArea>
    </format>
    <format dxfId="215">
      <pivotArea dataOnly="0" labelOnly="1" outline="0" fieldPosition="0">
        <references count="8">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x v="0"/>
          </reference>
          <reference field="52" count="1" selected="0">
            <x v="1"/>
          </reference>
        </references>
      </pivotArea>
    </format>
    <format dxfId="214">
      <pivotArea dataOnly="0" labelOnly="1" outline="0" fieldPosition="0">
        <references count="8">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x v="1"/>
          </reference>
          <reference field="52" count="1" selected="0">
            <x v="2"/>
          </reference>
        </references>
      </pivotArea>
    </format>
    <format dxfId="213">
      <pivotArea dataOnly="0" labelOnly="1" outline="0" fieldPosition="0">
        <references count="8">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x v="0"/>
          </reference>
          <reference field="52" count="1" selected="0">
            <x v="3"/>
          </reference>
        </references>
      </pivotArea>
    </format>
    <format dxfId="212">
      <pivotArea dataOnly="0" labelOnly="1" outline="0" fieldPosition="0">
        <references count="8">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x v="3"/>
          </reference>
          <reference field="52" count="1" selected="0">
            <x v="6"/>
          </reference>
        </references>
      </pivotArea>
    </format>
    <format dxfId="211">
      <pivotArea dataOnly="0" labelOnly="1" outline="0" fieldPosition="0">
        <references count="8">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x v="0"/>
          </reference>
          <reference field="52" count="1" selected="0">
            <x v="6"/>
          </reference>
        </references>
      </pivotArea>
    </format>
    <format dxfId="210">
      <pivotArea dataOnly="0" labelOnly="1" outline="0" fieldPosition="0">
        <references count="8">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x v="1"/>
          </reference>
          <reference field="52" count="1" selected="0">
            <x v="7"/>
          </reference>
        </references>
      </pivotArea>
    </format>
    <format dxfId="209">
      <pivotArea dataOnly="0" labelOnly="1" outline="0" fieldPosition="0">
        <references count="8">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x v="0"/>
          </reference>
          <reference field="52" count="1" selected="0">
            <x v="8"/>
          </reference>
        </references>
      </pivotArea>
    </format>
    <format dxfId="208">
      <pivotArea dataOnly="0" labelOnly="1" outline="0" fieldPosition="0">
        <references count="8">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x v="3"/>
          </reference>
          <reference field="52" count="1" selected="0">
            <x v="10"/>
          </reference>
        </references>
      </pivotArea>
    </format>
    <format dxfId="207">
      <pivotArea dataOnly="0" labelOnly="1" outline="0" fieldPosition="0">
        <references count="9">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reference field="52" count="1" selected="0">
            <x v="0"/>
          </reference>
        </references>
      </pivotArea>
    </format>
    <format dxfId="206">
      <pivotArea dataOnly="0" labelOnly="1" outline="0" fieldPosition="0">
        <references count="10">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reference field="52" count="1" selected="0">
            <x v="0"/>
          </reference>
        </references>
      </pivotArea>
    </format>
    <format dxfId="205">
      <pivotArea dataOnly="0" labelOnly="1" outline="0" fieldPosition="0">
        <references count="11">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x v="9"/>
          </reference>
          <reference field="52" count="1" selected="0">
            <x v="0"/>
          </reference>
        </references>
      </pivotArea>
    </format>
    <format dxfId="204">
      <pivotArea dataOnly="0" labelOnly="1" outline="0" fieldPosition="0">
        <references count="11">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x v="8"/>
          </reference>
          <reference field="52" count="1" selected="0">
            <x v="0"/>
          </reference>
        </references>
      </pivotArea>
    </format>
    <format dxfId="203">
      <pivotArea dataOnly="0" labelOnly="1" outline="0" fieldPosition="0">
        <references count="11">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x v="5"/>
          </reference>
          <reference field="52" count="1" selected="0">
            <x v="0"/>
          </reference>
        </references>
      </pivotArea>
    </format>
    <format dxfId="202">
      <pivotArea dataOnly="0" labelOnly="1" outline="0" fieldPosition="0">
        <references count="11">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x v="9"/>
          </reference>
          <reference field="52" count="1" selected="0">
            <x v="1"/>
          </reference>
        </references>
      </pivotArea>
    </format>
    <format dxfId="201">
      <pivotArea dataOnly="0" labelOnly="1" outline="0" fieldPosition="0">
        <references count="11">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x v="5"/>
          </reference>
          <reference field="52" count="1" selected="0">
            <x v="1"/>
          </reference>
        </references>
      </pivotArea>
    </format>
    <format dxfId="200">
      <pivotArea dataOnly="0" labelOnly="1" outline="0" fieldPosition="0">
        <references count="11">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x v="8"/>
          </reference>
          <reference field="52" count="1" selected="0">
            <x v="2"/>
          </reference>
        </references>
      </pivotArea>
    </format>
    <format dxfId="199">
      <pivotArea dataOnly="0" labelOnly="1" outline="0" fieldPosition="0">
        <references count="11">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x v="5"/>
          </reference>
          <reference field="52" count="1" selected="0">
            <x v="2"/>
          </reference>
        </references>
      </pivotArea>
    </format>
    <format dxfId="198">
      <pivotArea dataOnly="0" labelOnly="1" outline="0" fieldPosition="0">
        <references count="11">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x v="8"/>
          </reference>
          <reference field="52" count="1" selected="0">
            <x v="2"/>
          </reference>
        </references>
      </pivotArea>
    </format>
    <format dxfId="197">
      <pivotArea dataOnly="0" labelOnly="1" outline="0" fieldPosition="0">
        <references count="11">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x v="5"/>
          </reference>
          <reference field="52" count="1" selected="0">
            <x v="2"/>
          </reference>
        </references>
      </pivotArea>
    </format>
    <format dxfId="196">
      <pivotArea dataOnly="0" labelOnly="1" outline="0" fieldPosition="0">
        <references count="11">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x v="9"/>
          </reference>
          <reference field="52" count="1" selected="0">
            <x v="3"/>
          </reference>
        </references>
      </pivotArea>
    </format>
    <format dxfId="195">
      <pivotArea dataOnly="0" labelOnly="1" outline="0" fieldPosition="0">
        <references count="11">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x v="8"/>
          </reference>
          <reference field="52" count="1" selected="0">
            <x v="4"/>
          </reference>
        </references>
      </pivotArea>
    </format>
    <format dxfId="194">
      <pivotArea dataOnly="0" labelOnly="1" outline="0" fieldPosition="0">
        <references count="11">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x v="5"/>
          </reference>
          <reference field="52" count="1" selected="0">
            <x v="4"/>
          </reference>
        </references>
      </pivotArea>
    </format>
    <format dxfId="193">
      <pivotArea dataOnly="0" labelOnly="1" outline="0" fieldPosition="0">
        <references count="11">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x v="8"/>
          </reference>
          <reference field="52" count="1" selected="0">
            <x v="4"/>
          </reference>
        </references>
      </pivotArea>
    </format>
    <format dxfId="192">
      <pivotArea dataOnly="0" labelOnly="1" outline="0" fieldPosition="0">
        <references count="11">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x v="5"/>
          </reference>
          <reference field="52" count="1" selected="0">
            <x v="4"/>
          </reference>
        </references>
      </pivotArea>
    </format>
    <format dxfId="191">
      <pivotArea dataOnly="0" labelOnly="1" outline="0" fieldPosition="0">
        <references count="11">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x v="8"/>
          </reference>
          <reference field="52" count="1" selected="0">
            <x v="5"/>
          </reference>
        </references>
      </pivotArea>
    </format>
    <format dxfId="190">
      <pivotArea dataOnly="0" labelOnly="1" outline="0" fieldPosition="0">
        <references count="11">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x v="5"/>
          </reference>
          <reference field="52" count="1" selected="0">
            <x v="5"/>
          </reference>
        </references>
      </pivotArea>
    </format>
    <format dxfId="189">
      <pivotArea dataOnly="0" labelOnly="1" outline="0" fieldPosition="0">
        <references count="11">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x v="11"/>
          </reference>
          <reference field="52" count="1" selected="0">
            <x v="5"/>
          </reference>
        </references>
      </pivotArea>
    </format>
    <format dxfId="188">
      <pivotArea dataOnly="0" labelOnly="1" outline="0" fieldPosition="0">
        <references count="11">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x v="5"/>
          </reference>
          <reference field="52" count="1" selected="0">
            <x v="5"/>
          </reference>
        </references>
      </pivotArea>
    </format>
    <format dxfId="187">
      <pivotArea dataOnly="0" labelOnly="1" outline="0" fieldPosition="0">
        <references count="11">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x v="14"/>
          </reference>
          <reference field="52" count="1" selected="0">
            <x v="6"/>
          </reference>
        </references>
      </pivotArea>
    </format>
    <format dxfId="186">
      <pivotArea dataOnly="0" labelOnly="1" outline="0" fieldPosition="0">
        <references count="11">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x v="9"/>
          </reference>
          <reference field="52" count="1" selected="0">
            <x v="6"/>
          </reference>
        </references>
      </pivotArea>
    </format>
    <format dxfId="185">
      <pivotArea dataOnly="0" labelOnly="1" outline="0" fieldPosition="0">
        <references count="11">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x v="11"/>
          </reference>
          <reference field="52" count="1" selected="0">
            <x v="7"/>
          </reference>
        </references>
      </pivotArea>
    </format>
    <format dxfId="184">
      <pivotArea dataOnly="0" labelOnly="1" outline="0" fieldPosition="0">
        <references count="11">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x v="5"/>
          </reference>
          <reference field="52" count="1" selected="0">
            <x v="7"/>
          </reference>
        </references>
      </pivotArea>
    </format>
    <format dxfId="183">
      <pivotArea dataOnly="0" labelOnly="1" outline="0" fieldPosition="0">
        <references count="11">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x v="0"/>
          </reference>
          <reference field="52" count="1" selected="0">
            <x v="8"/>
          </reference>
        </references>
      </pivotArea>
    </format>
    <format dxfId="182">
      <pivotArea dataOnly="0" labelOnly="1" outline="0" fieldPosition="0">
        <references count="11">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x v="5"/>
          </reference>
          <reference field="52" count="1" selected="0">
            <x v="8"/>
          </reference>
        </references>
      </pivotArea>
    </format>
    <format dxfId="181">
      <pivotArea dataOnly="0" labelOnly="1" outline="0" fieldPosition="0">
        <references count="11">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x v="8"/>
          </reference>
          <reference field="52" count="1" selected="0">
            <x v="8"/>
          </reference>
        </references>
      </pivotArea>
    </format>
    <format dxfId="180">
      <pivotArea dataOnly="0" labelOnly="1" outline="0" fieldPosition="0">
        <references count="11">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x v="5"/>
          </reference>
          <reference field="52" count="1" selected="0">
            <x v="8"/>
          </reference>
        </references>
      </pivotArea>
    </format>
    <format dxfId="179">
      <pivotArea dataOnly="0" labelOnly="1" outline="0" fieldPosition="0">
        <references count="11">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x v="11"/>
          </reference>
          <reference field="52" count="1" selected="0">
            <x v="8"/>
          </reference>
        </references>
      </pivotArea>
    </format>
    <format dxfId="178">
      <pivotArea dataOnly="0" labelOnly="1" outline="0" fieldPosition="0">
        <references count="11">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x v="5"/>
          </reference>
          <reference field="52" count="1" selected="0">
            <x v="8"/>
          </reference>
        </references>
      </pivotArea>
    </format>
    <format dxfId="177">
      <pivotArea dataOnly="0" labelOnly="1" outline="0" fieldPosition="0">
        <references count="11">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x v="0"/>
          </reference>
          <reference field="52" count="1" selected="0">
            <x v="9"/>
          </reference>
        </references>
      </pivotArea>
    </format>
    <format dxfId="176">
      <pivotArea dataOnly="0" labelOnly="1" outline="0" fieldPosition="0">
        <references count="11">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x v="9"/>
          </reference>
          <reference field="52" count="1" selected="0">
            <x v="9"/>
          </reference>
        </references>
      </pivotArea>
    </format>
    <format dxfId="175">
      <pivotArea dataOnly="0" labelOnly="1" outline="0" fieldPosition="0">
        <references count="11">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x v="3"/>
          </reference>
          <reference field="52" count="1" selected="0">
            <x v="10"/>
          </reference>
        </references>
      </pivotArea>
    </format>
    <format dxfId="174">
      <pivotArea dataOnly="0" labelOnly="1" outline="0" fieldPosition="0">
        <references count="12">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x v="0"/>
          </reference>
          <reference field="52" count="1" selected="0">
            <x v="0"/>
          </reference>
        </references>
      </pivotArea>
    </format>
    <format dxfId="173">
      <pivotArea dataOnly="0" labelOnly="1" outline="0" fieldPosition="0">
        <references count="12">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x v="3"/>
          </reference>
          <reference field="52" count="1" selected="0">
            <x v="0"/>
          </reference>
        </references>
      </pivotArea>
    </format>
    <format dxfId="172">
      <pivotArea dataOnly="0" labelOnly="1" outline="0" fieldPosition="0">
        <references count="12">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x v="2"/>
          </reference>
          <reference field="52" count="1" selected="0">
            <x v="0"/>
          </reference>
        </references>
      </pivotArea>
    </format>
    <format dxfId="171">
      <pivotArea dataOnly="0" labelOnly="1" outline="0" fieldPosition="0">
        <references count="12">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2" count="1" selected="0">
            <x v="1"/>
          </reference>
        </references>
      </pivotArea>
    </format>
    <format dxfId="170">
      <pivotArea dataOnly="0" labelOnly="1" outline="0" fieldPosition="0">
        <references count="12">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1"/>
          </reference>
        </references>
      </pivotArea>
    </format>
    <format dxfId="169">
      <pivotArea dataOnly="0" labelOnly="1" outline="0" fieldPosition="0">
        <references count="12">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x v="3"/>
          </reference>
          <reference field="52" count="1" selected="0">
            <x v="2"/>
          </reference>
        </references>
      </pivotArea>
    </format>
    <format dxfId="168">
      <pivotArea dataOnly="0" labelOnly="1" outline="0" fieldPosition="0">
        <references count="12">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x v="2"/>
          </reference>
          <reference field="52" count="1" selected="0">
            <x v="2"/>
          </reference>
        </references>
      </pivotArea>
    </format>
    <format dxfId="167">
      <pivotArea dataOnly="0" labelOnly="1" outline="0" fieldPosition="0">
        <references count="12">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x v="3"/>
          </reference>
          <reference field="52" count="1" selected="0">
            <x v="2"/>
          </reference>
        </references>
      </pivotArea>
    </format>
    <format dxfId="166">
      <pivotArea dataOnly="0" labelOnly="1" outline="0" fieldPosition="0">
        <references count="12">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x v="2"/>
          </reference>
          <reference field="52" count="1" selected="0">
            <x v="2"/>
          </reference>
        </references>
      </pivotArea>
    </format>
    <format dxfId="165">
      <pivotArea dataOnly="0" labelOnly="1" outline="0" fieldPosition="0">
        <references count="12">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2" count="1" selected="0">
            <x v="3"/>
          </reference>
        </references>
      </pivotArea>
    </format>
    <format dxfId="164">
      <pivotArea dataOnly="0" labelOnly="1" outline="0" fieldPosition="0">
        <references count="12">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2" count="1" selected="0">
            <x v="4"/>
          </reference>
        </references>
      </pivotArea>
    </format>
    <format dxfId="163">
      <pivotArea dataOnly="0" labelOnly="1" outline="0" fieldPosition="0">
        <references count="12">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4"/>
          </reference>
        </references>
      </pivotArea>
    </format>
    <format dxfId="162">
      <pivotArea dataOnly="0" labelOnly="1" outline="0" fieldPosition="0">
        <references count="12">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2" count="1" selected="0">
            <x v="4"/>
          </reference>
        </references>
      </pivotArea>
    </format>
    <format dxfId="161">
      <pivotArea dataOnly="0" labelOnly="1" outline="0" fieldPosition="0">
        <references count="12">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4"/>
          </reference>
        </references>
      </pivotArea>
    </format>
    <format dxfId="160">
      <pivotArea dataOnly="0" labelOnly="1" outline="0" fieldPosition="0">
        <references count="12">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2" count="1" selected="0">
            <x v="5"/>
          </reference>
        </references>
      </pivotArea>
    </format>
    <format dxfId="159">
      <pivotArea dataOnly="0" labelOnly="1" outline="0" fieldPosition="0">
        <references count="12">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5"/>
          </reference>
        </references>
      </pivotArea>
    </format>
    <format dxfId="158">
      <pivotArea dataOnly="0" labelOnly="1" outline="0" fieldPosition="0">
        <references count="12">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x v="7"/>
          </reference>
          <reference field="52" count="1" selected="0">
            <x v="6"/>
          </reference>
        </references>
      </pivotArea>
    </format>
    <format dxfId="157">
      <pivotArea dataOnly="0" labelOnly="1" outline="0" fieldPosition="0">
        <references count="12">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2" count="1" selected="0">
            <x v="6"/>
          </reference>
        </references>
      </pivotArea>
    </format>
    <format dxfId="156">
      <pivotArea dataOnly="0" labelOnly="1" outline="0" fieldPosition="0">
        <references count="12">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x v="2"/>
          </reference>
          <reference field="52" count="1" selected="0">
            <x v="7"/>
          </reference>
        </references>
      </pivotArea>
    </format>
    <format dxfId="155">
      <pivotArea dataOnly="0" labelOnly="1" outline="0" fieldPosition="0">
        <references count="12">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x v="4"/>
          </reference>
          <reference field="52" count="1" selected="0">
            <x v="8"/>
          </reference>
        </references>
      </pivotArea>
    </format>
    <format dxfId="154">
      <pivotArea dataOnly="0" labelOnly="1" outline="0" fieldPosition="0">
        <references count="12">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8"/>
          </reference>
        </references>
      </pivotArea>
    </format>
    <format dxfId="153">
      <pivotArea dataOnly="0" labelOnly="1" outline="0" fieldPosition="0">
        <references count="12">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2" count="1" selected="0">
            <x v="8"/>
          </reference>
        </references>
      </pivotArea>
    </format>
    <format dxfId="152">
      <pivotArea dataOnly="0" labelOnly="1" outline="0" fieldPosition="0">
        <references count="12">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2" count="1" selected="0">
            <x v="8"/>
          </reference>
        </references>
      </pivotArea>
    </format>
    <format dxfId="151">
      <pivotArea dataOnly="0" labelOnly="1" outline="0" fieldPosition="0">
        <references count="12">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x v="4"/>
          </reference>
          <reference field="52" count="1" selected="0">
            <x v="9"/>
          </reference>
        </references>
      </pivotArea>
    </format>
    <format dxfId="150">
      <pivotArea dataOnly="0" labelOnly="1" outline="0" fieldPosition="0">
        <references count="12">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2" count="1" selected="0">
            <x v="9"/>
          </reference>
        </references>
      </pivotArea>
    </format>
    <format dxfId="149">
      <pivotArea dataOnly="0" labelOnly="1" outline="0" fieldPosition="0">
        <references count="12">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x v="2"/>
          </reference>
          <reference field="52" count="1" selected="0">
            <x v="10"/>
          </reference>
        </references>
      </pivotArea>
    </format>
    <format dxfId="148">
      <pivotArea dataOnly="0" labelOnly="1" outline="0" fieldPosition="0">
        <references count="13">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x v="49"/>
          </reference>
          <reference field="52" count="1" selected="0">
            <x v="0"/>
          </reference>
        </references>
      </pivotArea>
    </format>
    <format dxfId="147">
      <pivotArea dataOnly="0" labelOnly="1" outline="0" fieldPosition="0">
        <references count="13">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x v="52"/>
          </reference>
          <reference field="52" count="1" selected="0">
            <x v="0"/>
          </reference>
        </references>
      </pivotArea>
    </format>
    <format dxfId="146">
      <pivotArea dataOnly="0" labelOnly="1" outline="0" fieldPosition="0">
        <references count="13">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x v="13"/>
          </reference>
          <reference field="52" count="1" selected="0">
            <x v="0"/>
          </reference>
        </references>
      </pivotArea>
    </format>
    <format dxfId="145">
      <pivotArea dataOnly="0" labelOnly="1" outline="0" fieldPosition="0">
        <references count="13">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x v="46"/>
          </reference>
          <reference field="52" count="1" selected="0">
            <x v="0"/>
          </reference>
        </references>
      </pivotArea>
    </format>
    <format dxfId="144">
      <pivotArea dataOnly="0" labelOnly="1" outline="0" fieldPosition="0">
        <references count="13">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2" count="1" selected="0">
            <x v="0"/>
          </reference>
        </references>
      </pivotArea>
    </format>
    <format dxfId="143">
      <pivotArea dataOnly="0" labelOnly="1" outline="0" fieldPosition="0">
        <references count="13">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4"/>
          </reference>
          <reference field="52" count="1" selected="0">
            <x v="1"/>
          </reference>
        </references>
      </pivotArea>
    </format>
    <format dxfId="142">
      <pivotArea dataOnly="0" labelOnly="1" outline="0" fieldPosition="0">
        <references count="13">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2"/>
          </reference>
          <reference field="52" count="1" selected="0">
            <x v="1"/>
          </reference>
        </references>
      </pivotArea>
    </format>
    <format dxfId="141">
      <pivotArea dataOnly="0" labelOnly="1" outline="0" fieldPosition="0">
        <references count="13">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54"/>
          </reference>
          <reference field="52" count="1" selected="0">
            <x v="1"/>
          </reference>
        </references>
      </pivotArea>
    </format>
    <format dxfId="140">
      <pivotArea dataOnly="0" labelOnly="1" outline="0" fieldPosition="0">
        <references count="13">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6"/>
          </reference>
          <reference field="52" count="1" selected="0">
            <x v="1"/>
          </reference>
        </references>
      </pivotArea>
    </format>
    <format dxfId="139">
      <pivotArea dataOnly="0" labelOnly="1" outline="0" fieldPosition="0">
        <references count="13">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9"/>
          </reference>
          <reference field="52" count="1" selected="0">
            <x v="1"/>
          </reference>
        </references>
      </pivotArea>
    </format>
    <format dxfId="138">
      <pivotArea dataOnly="0" labelOnly="1" outline="0" fieldPosition="0">
        <references count="13">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x v="46"/>
          </reference>
          <reference field="52" count="1" selected="0">
            <x v="2"/>
          </reference>
        </references>
      </pivotArea>
    </format>
    <format dxfId="137">
      <pivotArea dataOnly="0" labelOnly="1" outline="0" fieldPosition="0">
        <references count="13">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2" count="1" selected="0">
            <x v="2"/>
          </reference>
        </references>
      </pivotArea>
    </format>
    <format dxfId="136">
      <pivotArea dataOnly="0" labelOnly="1" outline="0" fieldPosition="0">
        <references count="13">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9"/>
          </reference>
          <reference field="52" count="1" selected="0">
            <x v="2"/>
          </reference>
        </references>
      </pivotArea>
    </format>
    <format dxfId="135">
      <pivotArea dataOnly="0" labelOnly="1" outline="0" fieldPosition="0">
        <references count="13">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x v="54"/>
          </reference>
          <reference field="52" count="1" selected="0">
            <x v="2"/>
          </reference>
        </references>
      </pivotArea>
    </format>
    <format dxfId="134">
      <pivotArea dataOnly="0" labelOnly="1" outline="0" fieldPosition="0">
        <references count="13">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52"/>
          </reference>
          <reference field="52" count="1" selected="0">
            <x v="2"/>
          </reference>
        </references>
      </pivotArea>
    </format>
    <format dxfId="133">
      <pivotArea dataOnly="0" labelOnly="1" outline="0" fieldPosition="0">
        <references count="13">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2" count="1" selected="0">
            <x v="3"/>
          </reference>
        </references>
      </pivotArea>
    </format>
    <format dxfId="132">
      <pivotArea dataOnly="0" labelOnly="1" outline="0" fieldPosition="0">
        <references count="13">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57"/>
          </reference>
          <reference field="52" count="1" selected="0">
            <x v="3"/>
          </reference>
        </references>
      </pivotArea>
    </format>
    <format dxfId="131">
      <pivotArea dataOnly="0" labelOnly="1" outline="0" fieldPosition="0">
        <references count="13">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52"/>
          </reference>
          <reference field="52" count="1" selected="0">
            <x v="3"/>
          </reference>
        </references>
      </pivotArea>
    </format>
    <format dxfId="130">
      <pivotArea dataOnly="0" labelOnly="1" outline="0" fieldPosition="0">
        <references count="13">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2" count="1" selected="0">
            <x v="3"/>
          </reference>
        </references>
      </pivotArea>
    </format>
    <format dxfId="129">
      <pivotArea dataOnly="0" labelOnly="1" outline="0" fieldPosition="0">
        <references count="13">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52"/>
          </reference>
          <reference field="52" count="1" selected="0">
            <x v="4"/>
          </reference>
        </references>
      </pivotArea>
    </format>
    <format dxfId="128">
      <pivotArea dataOnly="0" labelOnly="1" outline="0" fieldPosition="0">
        <references count="13">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4"/>
          </reference>
          <reference field="52" count="1" selected="0">
            <x v="4"/>
          </reference>
        </references>
      </pivotArea>
    </format>
    <format dxfId="127">
      <pivotArea dataOnly="0" labelOnly="1" outline="0" fieldPosition="0">
        <references count="13">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52"/>
          </reference>
          <reference field="52" count="1" selected="0">
            <x v="4"/>
          </reference>
        </references>
      </pivotArea>
    </format>
    <format dxfId="126">
      <pivotArea dataOnly="0" labelOnly="1" outline="0" fieldPosition="0">
        <references count="13">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
          </reference>
          <reference field="52" count="1" selected="0">
            <x v="4"/>
          </reference>
        </references>
      </pivotArea>
    </format>
    <format dxfId="125">
      <pivotArea dataOnly="0" labelOnly="1" outline="0" fieldPosition="0">
        <references count="13">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7"/>
          </reference>
          <reference field="52" count="1" selected="0">
            <x v="4"/>
          </reference>
        </references>
      </pivotArea>
    </format>
    <format dxfId="124">
      <pivotArea dataOnly="0" labelOnly="1" outline="0" fieldPosition="0">
        <references count="13">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38"/>
          </reference>
          <reference field="52" count="1" selected="0">
            <x v="5"/>
          </reference>
        </references>
      </pivotArea>
    </format>
    <format dxfId="123">
      <pivotArea dataOnly="0" labelOnly="1" outline="0" fieldPosition="0">
        <references count="13">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13"/>
          </reference>
          <reference field="52" count="1" selected="0">
            <x v="5"/>
          </reference>
        </references>
      </pivotArea>
    </format>
    <format dxfId="122">
      <pivotArea dataOnly="0" labelOnly="1" outline="0" fieldPosition="0">
        <references count="13">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x v="57"/>
          </reference>
          <reference field="52" count="1" selected="0">
            <x v="5"/>
          </reference>
        </references>
      </pivotArea>
    </format>
    <format dxfId="121">
      <pivotArea dataOnly="0" labelOnly="1" outline="0" fieldPosition="0">
        <references count="13">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
          </reference>
          <reference field="52" count="1" selected="0">
            <x v="5"/>
          </reference>
        </references>
      </pivotArea>
    </format>
    <format dxfId="120">
      <pivotArea dataOnly="0" labelOnly="1" outline="0" fieldPosition="0">
        <references count="13">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2"/>
          </reference>
          <reference field="52" count="1" selected="0">
            <x v="6"/>
          </reference>
        </references>
      </pivotArea>
    </format>
    <format dxfId="119">
      <pivotArea dataOnly="0" labelOnly="1" outline="0" fieldPosition="0">
        <references count="13">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
          </reference>
          <reference field="52" count="1" selected="0">
            <x v="6"/>
          </reference>
        </references>
      </pivotArea>
    </format>
    <format dxfId="118">
      <pivotArea dataOnly="0" labelOnly="1" outline="0" fieldPosition="0">
        <references count="13">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selected="0">
            <x v="7"/>
          </reference>
          <reference field="20" count="1">
            <x v="67"/>
          </reference>
          <reference field="52" count="1" selected="0">
            <x v="6"/>
          </reference>
        </references>
      </pivotArea>
    </format>
    <format dxfId="117">
      <pivotArea dataOnly="0" labelOnly="1" outline="0" fieldPosition="0">
        <references count="13">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2" count="1" selected="0">
            <x v="6"/>
          </reference>
        </references>
      </pivotArea>
    </format>
    <format dxfId="116">
      <pivotArea dataOnly="0" labelOnly="1" outline="0" fieldPosition="0">
        <references count="13">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selected="0">
            <x v="2"/>
          </reference>
          <reference field="20" count="1">
            <x v="46"/>
          </reference>
          <reference field="52" count="1" selected="0">
            <x v="7"/>
          </reference>
        </references>
      </pivotArea>
    </format>
    <format dxfId="115">
      <pivotArea dataOnly="0" labelOnly="1" outline="0" fieldPosition="0">
        <references count="13">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2" count="1" selected="0">
            <x v="7"/>
          </reference>
        </references>
      </pivotArea>
    </format>
    <format dxfId="114">
      <pivotArea dataOnly="0" labelOnly="1" outline="0" fieldPosition="0">
        <references count="13">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52"/>
          </reference>
          <reference field="52" count="1" selected="0">
            <x v="7"/>
          </reference>
        </references>
      </pivotArea>
    </format>
    <format dxfId="113">
      <pivotArea dataOnly="0" labelOnly="1" outline="0" fieldPosition="0">
        <references count="13">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2" count="1" selected="0">
            <x v="7"/>
          </reference>
        </references>
      </pivotArea>
    </format>
    <format dxfId="112">
      <pivotArea dataOnly="0" labelOnly="1" outline="0" fieldPosition="0">
        <references count="13">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13"/>
          </reference>
          <reference field="52" count="1" selected="0">
            <x v="8"/>
          </reference>
        </references>
      </pivotArea>
    </format>
    <format dxfId="111">
      <pivotArea dataOnly="0" labelOnly="1" outline="0" fieldPosition="0">
        <references count="13">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x v="67"/>
          </reference>
          <reference field="52" count="1" selected="0">
            <x v="8"/>
          </reference>
        </references>
      </pivotArea>
    </format>
    <format dxfId="110">
      <pivotArea dataOnly="0" labelOnly="1" outline="0" fieldPosition="0">
        <references count="13">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6"/>
          </reference>
          <reference field="52" count="1" selected="0">
            <x v="8"/>
          </reference>
        </references>
      </pivotArea>
    </format>
    <format dxfId="109">
      <pivotArea dataOnly="0" labelOnly="1" outline="0" fieldPosition="0">
        <references count="13">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54"/>
          </reference>
          <reference field="52" count="1" selected="0">
            <x v="8"/>
          </reference>
        </references>
      </pivotArea>
    </format>
    <format dxfId="108">
      <pivotArea dataOnly="0" labelOnly="1" outline="0" fieldPosition="0">
        <references count="13">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68"/>
          </reference>
          <reference field="52" count="1" selected="0">
            <x v="8"/>
          </reference>
        </references>
      </pivotArea>
    </format>
    <format dxfId="107">
      <pivotArea dataOnly="0" labelOnly="1" outline="0" fieldPosition="0">
        <references count="13">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x v="65"/>
          </reference>
          <reference field="52" count="1" selected="0">
            <x v="8"/>
          </reference>
        </references>
      </pivotArea>
    </format>
    <format dxfId="106">
      <pivotArea dataOnly="0" labelOnly="1" outline="0" fieldPosition="0">
        <references count="13">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68"/>
          </reference>
          <reference field="52" count="1" selected="0">
            <x v="8"/>
          </reference>
        </references>
      </pivotArea>
    </format>
    <format dxfId="105">
      <pivotArea dataOnly="0" labelOnly="1" outline="0" fieldPosition="0">
        <references count="13">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x v="67"/>
          </reference>
          <reference field="52" count="1" selected="0">
            <x v="9"/>
          </reference>
        </references>
      </pivotArea>
    </format>
    <format dxfId="104">
      <pivotArea dataOnly="0" labelOnly="1" outline="0" fieldPosition="0">
        <references count="13">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65"/>
          </reference>
          <reference field="52" count="1" selected="0">
            <x v="9"/>
          </reference>
        </references>
      </pivotArea>
    </format>
    <format dxfId="103">
      <pivotArea dataOnly="0" labelOnly="1" outline="0" fieldPosition="0">
        <references count="13">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selected="0">
            <x v="2"/>
          </reference>
          <reference field="20" count="1">
            <x v="66"/>
          </reference>
          <reference field="52" count="1" selected="0">
            <x v="10"/>
          </reference>
        </references>
      </pivotArea>
    </format>
    <format dxfId="102">
      <pivotArea dataOnly="0" labelOnly="1" outline="0" fieldPosition="0">
        <references count="14">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2" count="1" selected="0">
            <x v="0"/>
          </reference>
        </references>
      </pivotArea>
    </format>
    <format dxfId="101">
      <pivotArea dataOnly="0" labelOnly="1" outline="0" fieldPosition="0">
        <references count="14">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52"/>
          </reference>
          <reference field="23" count="1">
            <x v="217"/>
          </reference>
          <reference field="52" count="1" selected="0">
            <x v="0"/>
          </reference>
        </references>
      </pivotArea>
    </format>
    <format dxfId="100">
      <pivotArea dataOnly="0" labelOnly="1" outline="0" fieldPosition="0">
        <references count="14">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13"/>
          </reference>
          <reference field="23" count="1">
            <x v="185"/>
          </reference>
          <reference field="52" count="1" selected="0">
            <x v="0"/>
          </reference>
        </references>
      </pivotArea>
    </format>
    <format dxfId="99">
      <pivotArea dataOnly="0" labelOnly="1" outline="0" fieldPosition="0">
        <references count="14">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x v="174"/>
          </reference>
          <reference field="52" count="1" selected="0">
            <x v="0"/>
          </reference>
        </references>
      </pivotArea>
    </format>
    <format dxfId="98">
      <pivotArea dataOnly="0" labelOnly="1" outline="0" fieldPosition="0">
        <references count="14">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0"/>
          </reference>
        </references>
      </pivotArea>
    </format>
    <format dxfId="97">
      <pivotArea dataOnly="0" labelOnly="1" outline="0" fieldPosition="0">
        <references count="14">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x v="327"/>
          </reference>
          <reference field="52" count="1" selected="0">
            <x v="1"/>
          </reference>
        </references>
      </pivotArea>
    </format>
    <format dxfId="96">
      <pivotArea dataOnly="0" labelOnly="1" outline="0" fieldPosition="0">
        <references count="14">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2" count="1" selected="0">
            <x v="1"/>
          </reference>
        </references>
      </pivotArea>
    </format>
    <format dxfId="95">
      <pivotArea dataOnly="0" labelOnly="1" outline="0" fieldPosition="0">
        <references count="14">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4"/>
          </reference>
          <reference field="23" count="1">
            <x v="256"/>
          </reference>
          <reference field="52" count="1" selected="0">
            <x v="1"/>
          </reference>
        </references>
      </pivotArea>
    </format>
    <format dxfId="94">
      <pivotArea dataOnly="0" labelOnly="1" outline="0" fieldPosition="0">
        <references count="14">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x v="228"/>
          </reference>
          <reference field="52" count="1" selected="0">
            <x v="1"/>
          </reference>
        </references>
      </pivotArea>
    </format>
    <format dxfId="93">
      <pivotArea dataOnly="0" labelOnly="1" outline="0" fieldPosition="0">
        <references count="14">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9"/>
          </reference>
          <reference field="23" count="1">
            <x v="280"/>
          </reference>
          <reference field="52" count="1" selected="0">
            <x v="1"/>
          </reference>
        </references>
      </pivotArea>
    </format>
    <format dxfId="92">
      <pivotArea dataOnly="0" labelOnly="1" outline="0" fieldPosition="0">
        <references count="14">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x v="174"/>
          </reference>
          <reference field="52" count="1" selected="0">
            <x v="2"/>
          </reference>
        </references>
      </pivotArea>
    </format>
    <format dxfId="91">
      <pivotArea dataOnly="0" labelOnly="1" outline="0" fieldPosition="0">
        <references count="14">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2"/>
          </reference>
        </references>
      </pivotArea>
    </format>
    <format dxfId="90">
      <pivotArea dataOnly="0" labelOnly="1" outline="0" fieldPosition="0">
        <references count="14">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9"/>
          </reference>
          <reference field="23" count="1">
            <x v="280"/>
          </reference>
          <reference field="52" count="1" selected="0">
            <x v="2"/>
          </reference>
        </references>
      </pivotArea>
    </format>
    <format dxfId="89">
      <pivotArea dataOnly="0" labelOnly="1" outline="0" fieldPosition="0">
        <references count="14">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54"/>
          </reference>
          <reference field="23" count="1">
            <x v="330"/>
          </reference>
          <reference field="52" count="1" selected="0">
            <x v="2"/>
          </reference>
        </references>
      </pivotArea>
    </format>
    <format dxfId="88">
      <pivotArea dataOnly="0" labelOnly="1" outline="0" fieldPosition="0">
        <references count="14">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2" count="1" selected="0">
            <x v="2"/>
          </reference>
        </references>
      </pivotArea>
    </format>
    <format dxfId="87">
      <pivotArea dataOnly="0" labelOnly="1" outline="0" fieldPosition="0">
        <references count="14">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2" count="1" selected="0">
            <x v="3"/>
          </reference>
        </references>
      </pivotArea>
    </format>
    <format dxfId="86">
      <pivotArea dataOnly="0" labelOnly="1" outline="0" fieldPosition="0">
        <references count="14">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7"/>
          </reference>
          <reference field="23" count="1">
            <x v="243"/>
          </reference>
          <reference field="52" count="1" selected="0">
            <x v="3"/>
          </reference>
        </references>
      </pivotArea>
    </format>
    <format dxfId="85">
      <pivotArea dataOnly="0" labelOnly="1" outline="0" fieldPosition="0">
        <references count="14">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2"/>
          </reference>
          <reference field="23" count="1">
            <x v="217"/>
          </reference>
          <reference field="52" count="1" selected="0">
            <x v="3"/>
          </reference>
        </references>
      </pivotArea>
    </format>
    <format dxfId="84">
      <pivotArea dataOnly="0" labelOnly="1" outline="0" fieldPosition="0">
        <references count="14">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2" count="1" selected="0">
            <x v="3"/>
          </reference>
        </references>
      </pivotArea>
    </format>
    <format dxfId="83">
      <pivotArea dataOnly="0" labelOnly="1" outline="0" fieldPosition="0">
        <references count="14">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x v="329"/>
          </reference>
          <reference field="52" count="1" selected="0">
            <x v="4"/>
          </reference>
        </references>
      </pivotArea>
    </format>
    <format dxfId="82">
      <pivotArea dataOnly="0" labelOnly="1" outline="0" fieldPosition="0">
        <references count="14">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x v="327"/>
          </reference>
          <reference field="52" count="1" selected="0">
            <x v="4"/>
          </reference>
        </references>
      </pivotArea>
    </format>
    <format dxfId="81">
      <pivotArea dataOnly="0" labelOnly="1" outline="0" fieldPosition="0">
        <references count="14">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x v="329"/>
          </reference>
          <reference field="52" count="1" selected="0">
            <x v="4"/>
          </reference>
        </references>
      </pivotArea>
    </format>
    <format dxfId="80">
      <pivotArea dataOnly="0" labelOnly="1" outline="0" fieldPosition="0">
        <references count="14">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4"/>
          </reference>
        </references>
      </pivotArea>
    </format>
    <format dxfId="79">
      <pivotArea dataOnly="0" labelOnly="1" outline="0" fieldPosition="0">
        <references count="14">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7"/>
          </reference>
          <reference field="23" count="1">
            <x v="274"/>
          </reference>
          <reference field="52" count="1" selected="0">
            <x v="4"/>
          </reference>
        </references>
      </pivotArea>
    </format>
    <format dxfId="78">
      <pivotArea dataOnly="0" labelOnly="1" outline="0" fieldPosition="0">
        <references count="14">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38"/>
          </reference>
          <reference field="23" count="1">
            <x v="223"/>
          </reference>
          <reference field="52" count="1" selected="0">
            <x v="5"/>
          </reference>
        </references>
      </pivotArea>
    </format>
    <format dxfId="77">
      <pivotArea dataOnly="0" labelOnly="1" outline="0" fieldPosition="0">
        <references count="14">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x v="180"/>
          </reference>
          <reference field="52" count="1" selected="0">
            <x v="5"/>
          </reference>
        </references>
      </pivotArea>
    </format>
    <format dxfId="76">
      <pivotArea dataOnly="0" labelOnly="1" outline="0" fieldPosition="0">
        <references count="14">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57"/>
          </reference>
          <reference field="23" count="1">
            <x v="324"/>
          </reference>
          <reference field="52" count="1" selected="0">
            <x v="5"/>
          </reference>
        </references>
      </pivotArea>
    </format>
    <format dxfId="75">
      <pivotArea dataOnly="0" labelOnly="1" outline="0" fieldPosition="0">
        <references count="14">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5"/>
          </reference>
        </references>
      </pivotArea>
    </format>
    <format dxfId="74">
      <pivotArea dataOnly="0" labelOnly="1" outline="0" fieldPosition="0">
        <references count="14">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2" count="1" selected="0">
            <x v="6"/>
          </reference>
        </references>
      </pivotArea>
    </format>
    <format dxfId="73">
      <pivotArea dataOnly="0" labelOnly="1" outline="0" fieldPosition="0">
        <references count="14">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6"/>
          </reference>
        </references>
      </pivotArea>
    </format>
    <format dxfId="72">
      <pivotArea dataOnly="0" labelOnly="1" outline="0" fieldPosition="0">
        <references count="14">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selected="0">
            <x v="7"/>
          </reference>
          <reference field="20" count="1" selected="0">
            <x v="67"/>
          </reference>
          <reference field="23" count="1">
            <x v="0"/>
          </reference>
          <reference field="52" count="1" selected="0">
            <x v="6"/>
          </reference>
        </references>
      </pivotArea>
    </format>
    <format dxfId="71">
      <pivotArea dataOnly="0" labelOnly="1" outline="0" fieldPosition="0">
        <references count="14">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2" count="1" selected="0">
            <x v="6"/>
          </reference>
        </references>
      </pivotArea>
    </format>
    <format dxfId="70">
      <pivotArea dataOnly="0" labelOnly="1" outline="0" fieldPosition="0">
        <references count="14">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selected="0">
            <x v="2"/>
          </reference>
          <reference field="20" count="1" selected="0">
            <x v="46"/>
          </reference>
          <reference field="23" count="1">
            <x v="323"/>
          </reference>
          <reference field="52" count="1" selected="0">
            <x v="7"/>
          </reference>
        </references>
      </pivotArea>
    </format>
    <format dxfId="69">
      <pivotArea dataOnly="0" labelOnly="1" outline="0" fieldPosition="0">
        <references count="14">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7"/>
          </reference>
        </references>
      </pivotArea>
    </format>
    <format dxfId="68">
      <pivotArea dataOnly="0" labelOnly="1" outline="0" fieldPosition="0">
        <references count="14">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2" count="1" selected="0">
            <x v="7"/>
          </reference>
        </references>
      </pivotArea>
    </format>
    <format dxfId="67">
      <pivotArea dataOnly="0" labelOnly="1" outline="0" fieldPosition="0">
        <references count="14">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7"/>
          </reference>
        </references>
      </pivotArea>
    </format>
    <format dxfId="66">
      <pivotArea dataOnly="0" labelOnly="1" outline="0" fieldPosition="0">
        <references count="14">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x v="180"/>
          </reference>
          <reference field="52" count="1" selected="0">
            <x v="8"/>
          </reference>
        </references>
      </pivotArea>
    </format>
    <format dxfId="65">
      <pivotArea dataOnly="0" labelOnly="1" outline="0" fieldPosition="0">
        <references count="14">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x v="0"/>
          </reference>
          <reference field="52" count="1" selected="0">
            <x v="8"/>
          </reference>
        </references>
      </pivotArea>
    </format>
    <format dxfId="64">
      <pivotArea dataOnly="0" labelOnly="1" outline="0" fieldPosition="0">
        <references count="14">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x v="228"/>
          </reference>
          <reference field="52" count="1" selected="0">
            <x v="8"/>
          </reference>
        </references>
      </pivotArea>
    </format>
    <format dxfId="63">
      <pivotArea dataOnly="0" labelOnly="1" outline="0" fieldPosition="0">
        <references count="14">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4"/>
          </reference>
          <reference field="23" count="1">
            <x v="330"/>
          </reference>
          <reference field="52" count="1" selected="0">
            <x v="8"/>
          </reference>
        </references>
      </pivotArea>
    </format>
    <format dxfId="62">
      <pivotArea dataOnly="0" labelOnly="1" outline="0" fieldPosition="0">
        <references count="14">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x v="331"/>
          </reference>
          <reference field="52" count="1" selected="0">
            <x v="8"/>
          </reference>
        </references>
      </pivotArea>
    </format>
    <format dxfId="61">
      <pivotArea dataOnly="0" labelOnly="1" outline="0" fieldPosition="0">
        <references count="14">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65"/>
          </reference>
          <reference field="23" count="1">
            <x v="332"/>
          </reference>
          <reference field="52" count="1" selected="0">
            <x v="8"/>
          </reference>
        </references>
      </pivotArea>
    </format>
    <format dxfId="60">
      <pivotArea dataOnly="0" labelOnly="1" outline="0" fieldPosition="0">
        <references count="14">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x v="331"/>
          </reference>
          <reference field="52" count="1" selected="0">
            <x v="8"/>
          </reference>
        </references>
      </pivotArea>
    </format>
    <format dxfId="59">
      <pivotArea dataOnly="0" labelOnly="1" outline="0" fieldPosition="0">
        <references count="14">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x v="0"/>
          </reference>
          <reference field="52" count="1" selected="0">
            <x v="9"/>
          </reference>
        </references>
      </pivotArea>
    </format>
    <format dxfId="58">
      <pivotArea dataOnly="0" labelOnly="1" outline="0" fieldPosition="0">
        <references count="14">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65"/>
          </reference>
          <reference field="23" count="1">
            <x v="325"/>
          </reference>
          <reference field="52" count="1" selected="0">
            <x v="9"/>
          </reference>
        </references>
      </pivotArea>
    </format>
    <format dxfId="57">
      <pivotArea dataOnly="0" labelOnly="1" outline="0" fieldPosition="0">
        <references count="14">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selected="0">
            <x v="2"/>
          </reference>
          <reference field="20" count="1" selected="0">
            <x v="66"/>
          </reference>
          <reference field="23" count="1">
            <x v="326"/>
          </reference>
          <reference field="52" count="1" selected="0">
            <x v="10"/>
          </reference>
        </references>
      </pivotArea>
    </format>
    <format dxfId="56">
      <pivotArea dataOnly="0" labelOnly="1" outline="0" fieldPosition="0">
        <references count="15">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2" count="1" selected="0">
            <x v="0"/>
          </reference>
        </references>
      </pivotArea>
    </format>
    <format dxfId="55">
      <pivotArea dataOnly="0" labelOnly="1" outline="0" fieldPosition="0">
        <references count="15">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52"/>
          </reference>
          <reference field="23" count="1" selected="0">
            <x v="217"/>
          </reference>
          <reference field="24" count="1">
            <x v="0"/>
          </reference>
          <reference field="52" count="1" selected="0">
            <x v="0"/>
          </reference>
        </references>
      </pivotArea>
    </format>
    <format dxfId="54">
      <pivotArea dataOnly="0" labelOnly="1" outline="0" fieldPosition="0">
        <references count="15">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13"/>
          </reference>
          <reference field="23" count="1" selected="0">
            <x v="185"/>
          </reference>
          <reference field="24" count="1">
            <x v="0"/>
          </reference>
          <reference field="52" count="1" selected="0">
            <x v="0"/>
          </reference>
        </references>
      </pivotArea>
    </format>
    <format dxfId="53">
      <pivotArea dataOnly="0" labelOnly="1" outline="0" fieldPosition="0">
        <references count="15">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selected="0">
            <x v="174"/>
          </reference>
          <reference field="24" count="1">
            <x v="0"/>
          </reference>
          <reference field="52" count="1" selected="0">
            <x v="0"/>
          </reference>
        </references>
      </pivotArea>
    </format>
    <format dxfId="52">
      <pivotArea dataOnly="0" labelOnly="1" outline="0" fieldPosition="0">
        <references count="15">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0"/>
          </reference>
        </references>
      </pivotArea>
    </format>
    <format dxfId="51">
      <pivotArea dataOnly="0" labelOnly="1" outline="0" fieldPosition="0">
        <references count="15">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selected="0">
            <x v="327"/>
          </reference>
          <reference field="24" count="1">
            <x v="0"/>
          </reference>
          <reference field="52" count="1" selected="0">
            <x v="1"/>
          </reference>
        </references>
      </pivotArea>
    </format>
    <format dxfId="50">
      <pivotArea dataOnly="0" labelOnly="1" outline="0" fieldPosition="0">
        <references count="15">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2" count="1" selected="0">
            <x v="1"/>
          </reference>
        </references>
      </pivotArea>
    </format>
    <format dxfId="49">
      <pivotArea dataOnly="0" labelOnly="1" outline="0" fieldPosition="0">
        <references count="15">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4"/>
          </reference>
          <reference field="23" count="1" selected="0">
            <x v="256"/>
          </reference>
          <reference field="24" count="1">
            <x v="0"/>
          </reference>
          <reference field="52" count="1" selected="0">
            <x v="1"/>
          </reference>
        </references>
      </pivotArea>
    </format>
    <format dxfId="48">
      <pivotArea dataOnly="0" labelOnly="1" outline="0" fieldPosition="0">
        <references count="15">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selected="0">
            <x v="228"/>
          </reference>
          <reference field="24" count="1">
            <x v="0"/>
          </reference>
          <reference field="52" count="1" selected="0">
            <x v="1"/>
          </reference>
        </references>
      </pivotArea>
    </format>
    <format dxfId="47">
      <pivotArea dataOnly="0" labelOnly="1" outline="0" fieldPosition="0">
        <references count="15">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9"/>
          </reference>
          <reference field="23" count="1" selected="0">
            <x v="280"/>
          </reference>
          <reference field="24" count="1">
            <x v="0"/>
          </reference>
          <reference field="52" count="1" selected="0">
            <x v="1"/>
          </reference>
        </references>
      </pivotArea>
    </format>
    <format dxfId="46">
      <pivotArea dataOnly="0" labelOnly="1" outline="0" fieldPosition="0">
        <references count="15">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selected="0">
            <x v="174"/>
          </reference>
          <reference field="24" count="1">
            <x v="0"/>
          </reference>
          <reference field="52" count="1" selected="0">
            <x v="2"/>
          </reference>
        </references>
      </pivotArea>
    </format>
    <format dxfId="45">
      <pivotArea dataOnly="0" labelOnly="1" outline="0" fieldPosition="0">
        <references count="15">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2"/>
          </reference>
        </references>
      </pivotArea>
    </format>
    <format dxfId="44">
      <pivotArea dataOnly="0" labelOnly="1" outline="0" fieldPosition="0">
        <references count="15">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9"/>
          </reference>
          <reference field="23" count="1" selected="0">
            <x v="280"/>
          </reference>
          <reference field="24" count="1">
            <x v="0"/>
          </reference>
          <reference field="52" count="1" selected="0">
            <x v="2"/>
          </reference>
        </references>
      </pivotArea>
    </format>
    <format dxfId="43">
      <pivotArea dataOnly="0" labelOnly="1" outline="0" fieldPosition="0">
        <references count="15">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54"/>
          </reference>
          <reference field="23" count="1" selected="0">
            <x v="330"/>
          </reference>
          <reference field="24" count="1">
            <x v="0"/>
          </reference>
          <reference field="52" count="1" selected="0">
            <x v="2"/>
          </reference>
        </references>
      </pivotArea>
    </format>
    <format dxfId="42">
      <pivotArea dataOnly="0" labelOnly="1" outline="0" fieldPosition="0">
        <references count="15">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2" count="1" selected="0">
            <x v="2"/>
          </reference>
        </references>
      </pivotArea>
    </format>
    <format dxfId="41">
      <pivotArea dataOnly="0" labelOnly="1" outline="0" fieldPosition="0">
        <references count="15">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2" count="1" selected="0">
            <x v="3"/>
          </reference>
        </references>
      </pivotArea>
    </format>
    <format dxfId="40">
      <pivotArea dataOnly="0" labelOnly="1" outline="0" fieldPosition="0">
        <references count="15">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7"/>
          </reference>
          <reference field="23" count="1" selected="0">
            <x v="243"/>
          </reference>
          <reference field="24" count="1">
            <x v="0"/>
          </reference>
          <reference field="52" count="1" selected="0">
            <x v="3"/>
          </reference>
        </references>
      </pivotArea>
    </format>
    <format dxfId="39">
      <pivotArea dataOnly="0" labelOnly="1" outline="0" fieldPosition="0">
        <references count="15">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2"/>
          </reference>
          <reference field="23" count="1" selected="0">
            <x v="217"/>
          </reference>
          <reference field="24" count="1">
            <x v="0"/>
          </reference>
          <reference field="52" count="1" selected="0">
            <x v="3"/>
          </reference>
        </references>
      </pivotArea>
    </format>
    <format dxfId="38">
      <pivotArea dataOnly="0" labelOnly="1" outline="0" fieldPosition="0">
        <references count="15">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2" count="1" selected="0">
            <x v="3"/>
          </reference>
        </references>
      </pivotArea>
    </format>
    <format dxfId="37">
      <pivotArea dataOnly="0" labelOnly="1" outline="0" fieldPosition="0">
        <references count="15">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selected="0">
            <x v="329"/>
          </reference>
          <reference field="24" count="1">
            <x v="0"/>
          </reference>
          <reference field="52" count="1" selected="0">
            <x v="4"/>
          </reference>
        </references>
      </pivotArea>
    </format>
    <format dxfId="36">
      <pivotArea dataOnly="0" labelOnly="1" outline="0" fieldPosition="0">
        <references count="15">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selected="0">
            <x v="327"/>
          </reference>
          <reference field="24" count="1">
            <x v="0"/>
          </reference>
          <reference field="52" count="1" selected="0">
            <x v="4"/>
          </reference>
        </references>
      </pivotArea>
    </format>
    <format dxfId="35">
      <pivotArea dataOnly="0" labelOnly="1" outline="0" fieldPosition="0">
        <references count="15">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selected="0">
            <x v="329"/>
          </reference>
          <reference field="24" count="1">
            <x v="0"/>
          </reference>
          <reference field="52" count="1" selected="0">
            <x v="4"/>
          </reference>
        </references>
      </pivotArea>
    </format>
    <format dxfId="34">
      <pivotArea dataOnly="0" labelOnly="1" outline="0" fieldPosition="0">
        <references count="15">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4"/>
          </reference>
        </references>
      </pivotArea>
    </format>
    <format dxfId="33">
      <pivotArea dataOnly="0" labelOnly="1" outline="0" fieldPosition="0">
        <references count="15">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7"/>
          </reference>
          <reference field="23" count="1" selected="0">
            <x v="274"/>
          </reference>
          <reference field="24" count="1">
            <x v="0"/>
          </reference>
          <reference field="52" count="1" selected="0">
            <x v="4"/>
          </reference>
        </references>
      </pivotArea>
    </format>
    <format dxfId="32">
      <pivotArea dataOnly="0" labelOnly="1" outline="0" fieldPosition="0">
        <references count="15">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38"/>
          </reference>
          <reference field="23" count="1" selected="0">
            <x v="223"/>
          </reference>
          <reference field="24" count="1">
            <x v="0"/>
          </reference>
          <reference field="52" count="1" selected="0">
            <x v="5"/>
          </reference>
        </references>
      </pivotArea>
    </format>
    <format dxfId="31">
      <pivotArea dataOnly="0" labelOnly="1" outline="0" fieldPosition="0">
        <references count="15">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selected="0">
            <x v="180"/>
          </reference>
          <reference field="24" count="1">
            <x v="0"/>
          </reference>
          <reference field="52" count="1" selected="0">
            <x v="5"/>
          </reference>
        </references>
      </pivotArea>
    </format>
    <format dxfId="30">
      <pivotArea dataOnly="0" labelOnly="1" outline="0" fieldPosition="0">
        <references count="15">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57"/>
          </reference>
          <reference field="23" count="1" selected="0">
            <x v="324"/>
          </reference>
          <reference field="24" count="1">
            <x v="0"/>
          </reference>
          <reference field="52" count="1" selected="0">
            <x v="5"/>
          </reference>
        </references>
      </pivotArea>
    </format>
    <format dxfId="29">
      <pivotArea dataOnly="0" labelOnly="1" outline="0" fieldPosition="0">
        <references count="15">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5"/>
          </reference>
        </references>
      </pivotArea>
    </format>
    <format dxfId="28">
      <pivotArea dataOnly="0" labelOnly="1" outline="0" fieldPosition="0">
        <references count="15">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2" count="1" selected="0">
            <x v="6"/>
          </reference>
        </references>
      </pivotArea>
    </format>
    <format dxfId="27">
      <pivotArea dataOnly="0" labelOnly="1" outline="0" fieldPosition="0">
        <references count="15">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6"/>
          </reference>
        </references>
      </pivotArea>
    </format>
    <format dxfId="26">
      <pivotArea dataOnly="0" labelOnly="1" outline="0" fieldPosition="0">
        <references count="15">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selected="0">
            <x v="7"/>
          </reference>
          <reference field="20" count="1" selected="0">
            <x v="67"/>
          </reference>
          <reference field="23" count="1" selected="0">
            <x v="0"/>
          </reference>
          <reference field="24" count="1">
            <x v="64"/>
          </reference>
          <reference field="52" count="1" selected="0">
            <x v="6"/>
          </reference>
        </references>
      </pivotArea>
    </format>
    <format dxfId="25">
      <pivotArea dataOnly="0" labelOnly="1" outline="0" fieldPosition="0">
        <references count="15">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2" count="1" selected="0">
            <x v="6"/>
          </reference>
        </references>
      </pivotArea>
    </format>
    <format dxfId="24">
      <pivotArea dataOnly="0" labelOnly="1" outline="0" fieldPosition="0">
        <references count="15">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selected="0">
            <x v="2"/>
          </reference>
          <reference field="20" count="1" selected="0">
            <x v="46"/>
          </reference>
          <reference field="23" count="1" selected="0">
            <x v="323"/>
          </reference>
          <reference field="24" count="1">
            <x v="0"/>
          </reference>
          <reference field="52" count="1" selected="0">
            <x v="7"/>
          </reference>
        </references>
      </pivotArea>
    </format>
    <format dxfId="23">
      <pivotArea dataOnly="0" labelOnly="1" outline="0" fieldPosition="0">
        <references count="15">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7"/>
          </reference>
        </references>
      </pivotArea>
    </format>
    <format dxfId="22">
      <pivotArea dataOnly="0" labelOnly="1" outline="0" fieldPosition="0">
        <references count="15">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2" count="1" selected="0">
            <x v="7"/>
          </reference>
        </references>
      </pivotArea>
    </format>
    <format dxfId="21">
      <pivotArea dataOnly="0" labelOnly="1" outline="0" fieldPosition="0">
        <references count="15">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7"/>
          </reference>
        </references>
      </pivotArea>
    </format>
    <format dxfId="20">
      <pivotArea dataOnly="0" labelOnly="1" outline="0" fieldPosition="0">
        <references count="15">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selected="0">
            <x v="180"/>
          </reference>
          <reference field="24" count="1">
            <x v="0"/>
          </reference>
          <reference field="52" count="1" selected="0">
            <x v="8"/>
          </reference>
        </references>
      </pivotArea>
    </format>
    <format dxfId="19">
      <pivotArea dataOnly="0" labelOnly="1" outline="0" fieldPosition="0">
        <references count="15">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8"/>
          </reference>
          <reference field="52" count="1" selected="0">
            <x v="8"/>
          </reference>
        </references>
      </pivotArea>
    </format>
    <format dxfId="18">
      <pivotArea dataOnly="0" labelOnly="1" outline="0" fieldPosition="0">
        <references count="15">
          <reference field="0" count="1" selected="0">
            <x v="38"/>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1"/>
          </reference>
          <reference field="52" count="1" selected="0">
            <x v="8"/>
          </reference>
        </references>
      </pivotArea>
    </format>
    <format dxfId="17">
      <pivotArea dataOnly="0" labelOnly="1" outline="0" fieldPosition="0">
        <references count="15">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selected="0">
            <x v="228"/>
          </reference>
          <reference field="24" count="1">
            <x v="0"/>
          </reference>
          <reference field="52" count="1" selected="0">
            <x v="8"/>
          </reference>
        </references>
      </pivotArea>
    </format>
    <format dxfId="16">
      <pivotArea dataOnly="0" labelOnly="1" outline="0" fieldPosition="0">
        <references count="15">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4"/>
          </reference>
          <reference field="23" count="1" selected="0">
            <x v="330"/>
          </reference>
          <reference field="24" count="1">
            <x v="0"/>
          </reference>
          <reference field="52" count="1" selected="0">
            <x v="8"/>
          </reference>
        </references>
      </pivotArea>
    </format>
    <format dxfId="15">
      <pivotArea dataOnly="0" labelOnly="1" outline="0" fieldPosition="0">
        <references count="15">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selected="0">
            <x v="331"/>
          </reference>
          <reference field="24" count="1">
            <x v="0"/>
          </reference>
          <reference field="52" count="1" selected="0">
            <x v="8"/>
          </reference>
        </references>
      </pivotArea>
    </format>
    <format dxfId="14">
      <pivotArea dataOnly="0" labelOnly="1" outline="0" fieldPosition="0">
        <references count="15">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65"/>
          </reference>
          <reference field="23" count="1" selected="0">
            <x v="332"/>
          </reference>
          <reference field="24" count="1">
            <x v="0"/>
          </reference>
          <reference field="52" count="1" selected="0">
            <x v="8"/>
          </reference>
        </references>
      </pivotArea>
    </format>
    <format dxfId="13">
      <pivotArea dataOnly="0" labelOnly="1" outline="0" fieldPosition="0">
        <references count="15">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selected="0">
            <x v="331"/>
          </reference>
          <reference field="24" count="1">
            <x v="0"/>
          </reference>
          <reference field="52" count="1" selected="0">
            <x v="8"/>
          </reference>
        </references>
      </pivotArea>
    </format>
    <format dxfId="12">
      <pivotArea dataOnly="0" labelOnly="1" outline="0" fieldPosition="0">
        <references count="15">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5"/>
          </reference>
          <reference field="52" count="1" selected="0">
            <x v="9"/>
          </reference>
        </references>
      </pivotArea>
    </format>
    <format dxfId="11">
      <pivotArea dataOnly="0" labelOnly="1" outline="0" fieldPosition="0">
        <references count="15">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65"/>
          </reference>
          <reference field="23" count="1" selected="0">
            <x v="325"/>
          </reference>
          <reference field="24" count="1">
            <x v="0"/>
          </reference>
          <reference field="52" count="1" selected="0">
            <x v="9"/>
          </reference>
        </references>
      </pivotArea>
    </format>
    <format dxfId="10">
      <pivotArea dataOnly="0" labelOnly="1" outline="0" fieldPosition="0">
        <references count="15">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selected="0">
            <x v="2"/>
          </reference>
          <reference field="20" count="1" selected="0">
            <x v="66"/>
          </reference>
          <reference field="23" count="1" selected="0">
            <x v="326"/>
          </reference>
          <reference field="24" count="1">
            <x v="0"/>
          </reference>
          <reference field="52" count="1" selected="0">
            <x v="10"/>
          </reference>
        </references>
      </pivotArea>
    </format>
  </formats>
  <pivotTableStyleInfo showRowHeaders="1" showColHeaders="1" showRowStripes="0" showColStripes="0" showLastColumn="1"/>
</pivotTableDefinition>
</file>

<file path=xl/tables/table1.xml><?xml version="1.0" encoding="utf-8"?>
<table xmlns="http://schemas.openxmlformats.org/spreadsheetml/2006/main" id="1" name="LTM_List" displayName="LTM_List" ref="A2:I12" totalsRowShown="0" headerRowDxfId="19727" dataDxfId="19725" headerRowBorderDxfId="19726" tableBorderDxfId="19724" totalsRowBorderDxfId="19723">
  <autoFilter ref="A2:I12"/>
  <sortState ref="A3:I12">
    <sortCondition descending="1" ref="F3:F12"/>
  </sortState>
  <tableColumns count="9">
    <tableColumn id="1" name="LTM" dataDxfId="19722" totalsRowDxfId="19721"/>
    <tableColumn id="2" name="LTM Name" dataDxfId="19720" totalsRowDxfId="19719"/>
    <tableColumn id="3" name="LTM Status" dataDxfId="19718" totalsRowDxfId="19717"/>
    <tableColumn id="8" name="LTM Grade " dataDxfId="19716" totalsRowDxfId="19715"/>
    <tableColumn id="9" name="Further Relevant Information" dataDxfId="19714" totalsRowDxfId="19713"/>
    <tableColumn id="4" name="LTM Rate" dataDxfId="19712" totalsRowDxfId="19711"/>
    <tableColumn id="10" name="LTM Rate Effective From" dataDxfId="19710" totalsRowDxfId="19709"/>
    <tableColumn id="5" name="Additional Information" dataDxfId="19708" totalsRowDxfId="19707"/>
    <tableColumn id="6" name="Counsel SF %" dataDxfId="19706" totalsRowDxfId="19705"/>
  </tableColumns>
  <tableStyleInfo showFirstColumn="0" showLastColumn="0" showRowStripes="1" showColumnStripes="0"/>
</table>
</file>

<file path=xl/tables/table2.xml><?xml version="1.0" encoding="utf-8"?>
<table xmlns="http://schemas.openxmlformats.org/spreadsheetml/2006/main" id="2" name="Funding_List" displayName="Funding_List" ref="A3:H15" totalsRowShown="0" headerRowDxfId="19704" dataDxfId="19703" tableBorderDxfId="19702">
  <autoFilter ref="A3:H15"/>
  <tableColumns count="8">
    <tableColumn id="1" name="Part_ID" dataDxfId="19701"/>
    <tableColumn id="2" name="Description" dataDxfId="19700"/>
    <tableColumn id="3" name="SF" dataDxfId="19699"/>
    <tableColumn id="4" name="VAT %" dataDxfId="19698"/>
    <tableColumn id="7" name="Column1" dataDxfId="19697"/>
    <tableColumn id="5" name="Profit Costs incurred" dataDxfId="19696"/>
    <tableColumn id="8" name="Indemnity Principle Limit " dataDxfId="19695"/>
    <tableColumn id="6" name="Recoverable % of incurred profit costs" dataDxfId="19694">
      <calculatedColumnFormula>IF(AND(G4&gt;0, G4&lt;F4),1-((F4-G4)/F4),1)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Budget_List" displayName="Budget_List" ref="A3:J21" totalsRowShown="0" headerRowDxfId="19543" dataDxfId="19541" headerRowBorderDxfId="19542" tableBorderDxfId="19540" totalsRowBorderDxfId="19539" headerRowCellStyle="Normal 11">
  <autoFilter ref="A3:J21"/>
  <tableColumns count="10">
    <tableColumn id="1" name="Precedent H Phase Name" dataDxfId="19538" dataCellStyle="Normal 11"/>
    <tableColumn id="2" name="J-Code Phase/Task" dataDxfId="19537" dataCellStyle="Normal 12 3"/>
    <tableColumn id="3" name="Disbs (£)" dataDxfId="19536" dataCellStyle="Normal 11"/>
    <tableColumn id="4" name="Time costs (£)" dataDxfId="19535" dataCellStyle="Normal 11"/>
    <tableColumn id="5" name="Total Pre-Budget" dataDxfId="19534" dataCellStyle="Normal 11">
      <calculatedColumnFormula>C4+D4</calculatedColumnFormula>
    </tableColumn>
    <tableColumn id="6" name="Disbs (£)2" dataDxfId="19533" dataCellStyle="Normal 11"/>
    <tableColumn id="7" name="Time costs (£)2" dataDxfId="19532" dataCellStyle="Normal 11"/>
    <tableColumn id="8" name="Total Budgeted" dataDxfId="19531" dataCellStyle="Normal 11">
      <calculatedColumnFormula>F4+G4</calculatedColumnFormula>
    </tableColumn>
    <tableColumn id="9" name="Total (£)" dataDxfId="19530" dataCellStyle="Normal 11">
      <calculatedColumnFormula>E4+H4</calculatedColumnFormula>
    </tableColumn>
    <tableColumn id="10" name="Column1" dataDxfId="19529" dataCellStyle="Normal 11"/>
  </tableColumns>
  <tableStyleInfo name="TableStyleMedium2" showFirstColumn="0" showLastColumn="0" showRowStripes="1" showColumnStripes="0"/>
</table>
</file>

<file path=xl/tables/table4.xml><?xml version="1.0" encoding="utf-8"?>
<table xmlns="http://schemas.openxmlformats.org/spreadsheetml/2006/main" id="6" name="VATONSACOSTS" displayName="VATONSACOSTS" ref="A2:N10" totalsRowShown="0" headerRowDxfId="18861" dataDxfId="18860" tableBorderDxfId="18859">
  <autoFilter ref="A2:N10"/>
  <tableColumns count="14">
    <tableColumn id="1" name="Part_ID" dataDxfId="18858"/>
    <tableColumn id="2" name="Date" dataDxfId="18857"/>
    <tableColumn id="3" name="Hearing Description" dataDxfId="18856"/>
    <tableColumn id="4" name="Csl" dataDxfId="18855"/>
    <tableColumn id="5" name="PC Allowed" dataDxfId="18854"/>
    <tableColumn id="6" name="Counsel Fees Allowed" dataDxfId="18853"/>
    <tableColumn id="7" name="Disbs Allowed" dataDxfId="18852"/>
    <tableColumn id="8" name="Sol SF %" dataDxfId="18851"/>
    <tableColumn id="9" name="Counsel SF %" dataDxfId="18850"/>
    <tableColumn id="10" name="Sol SF" dataDxfId="18849"/>
    <tableColumn id="11" name="Counsel SF" dataDxfId="18848"/>
    <tableColumn id="12" name="VAT %" dataDxfId="18847"/>
    <tableColumn id="13" name="VAT on Sol SF" dataDxfId="18846"/>
    <tableColumn id="14" name="VAT on Csl SF" dataDxfId="18845"/>
  </tableColumns>
  <tableStyleInfo name="TableStyleMedium2" showFirstColumn="0" showLastColumn="0" showRowStripes="1" showColumnStripes="0"/>
</table>
</file>

<file path=xl/tables/table5.xml><?xml version="1.0" encoding="utf-8"?>
<table xmlns="http://schemas.openxmlformats.org/spreadsheetml/2006/main" id="4" name="BillDetail_List" displayName="BillDetail_List" ref="A3:BB50" totalsRowShown="0" headerRowDxfId="18844" dataDxfId="18842" headerRowBorderDxfId="18843" tableBorderDxfId="18841" totalsRowBorderDxfId="18840">
  <autoFilter ref="A3:BB50"/>
  <sortState ref="A4:BA50">
    <sortCondition ref="A4:A50"/>
  </sortState>
  <tableColumns count="54">
    <tableColumn id="2" name="Item No" dataDxfId="18839" dataCellStyle="Normal 2 5 7"/>
    <tableColumn id="1" name="Entry_No" dataDxfId="18838" dataCellStyle="Normal 2 5 7"/>
    <tableColumn id="3" name="Part ID" dataDxfId="18837"/>
    <tableColumn id="4" name="Part Name" dataDxfId="18836">
      <calculatedColumnFormula>VLOOKUP(BillDetail_List[Part ID],FundingList,2,FALSE)</calculatedColumnFormula>
    </tableColumn>
    <tableColumn id="5" name="Date" dataDxfId="18835"/>
    <tableColumn id="6" name="Phase Name" dataDxfId="18834" dataCellStyle="Normal 2 5 7">
      <calculatedColumnFormula>VLOOKUP(BillDetail_List[Task Code],JCodeList,5,FALSE)</calculatedColumnFormula>
    </tableColumn>
    <tableColumn id="7" name="Task Name" dataDxfId="18833">
      <calculatedColumnFormula>VLOOKUP(BillDetail_List[Task Code],JCodeList,2,FALSE)</calculatedColumnFormula>
    </tableColumn>
    <tableColumn id="8" name="Activity Name" dataDxfId="18832">
      <calculatedColumnFormula>VLOOKUP(BillDetail_List[Activity Code],ActivityCodeList,2,FALSE)</calculatedColumnFormula>
    </tableColumn>
    <tableColumn id="9" name="Expense Name" dataDxfId="18831">
      <calculatedColumnFormula>IF(ISBLANK(BillDetail_List[Expense Code]),"",VLOOKUP(BillDetail_List[Expense Code],ExpenseCodeList,2,FALSE))</calculatedColumnFormula>
    </tableColumn>
    <tableColumn id="10" name="Pre, Post or Non Budget" dataDxfId="18830"/>
    <tableColumn id="57" name="Prec-H Budget Phase" dataDxfId="18829"/>
    <tableColumn id="13" name="Description of work" dataDxfId="18828"/>
    <tableColumn id="14" name="External Party Name" dataDxfId="18827"/>
    <tableColumn id="12" name="Paying Party" dataDxfId="18826"/>
    <tableColumn id="11" name="Receiving Party" dataDxfId="18825"/>
    <tableColumn id="15" name="LTM" dataDxfId="18824"/>
    <tableColumn id="16" name="LTM Status" dataDxfId="18823">
      <calculatedColumnFormula>VLOOKUP(BillDetail_List[LTM],LTMList,3,FALSE)</calculatedColumnFormula>
    </tableColumn>
    <tableColumn id="17" name="LTM Grade" dataDxfId="18822">
      <calculatedColumnFormula>VLOOKUP(BillDetail_List[LTM],LTMList,4,FALSE)</calculatedColumnFormula>
    </tableColumn>
    <tableColumn id="18" name="Estimated (&quot;E&quot;)" dataDxfId="18821"/>
    <tableColumn id="19" name="Entry_Alloc%" dataDxfId="18820" dataCellStyle="Percent"/>
    <tableColumn id="20" name="Time" dataDxfId="18819"/>
    <tableColumn id="21" name="LTM Rate" dataDxfId="18818">
      <calculatedColumnFormula>IF(ISNA(VLOOKUP(BillDetail_List[LTM],LTM_List[],6,FALSE)) = TRUE,0,VLOOKUP(BillDetail_List[LTM],LTM_List[],6,FALSE))</calculatedColumnFormula>
    </tableColumn>
    <tableColumn id="23" name="Funding PerCent Allowed" dataDxfId="18817">
      <calculatedColumnFormula>VLOOKUP(BillDetail_List[Part ID],FundingList,8,FALSE)</calculatedColumnFormula>
    </tableColumn>
    <tableColumn id="24" name="PC" dataDxfId="18816">
      <calculatedColumnFormula>BillDetail_List[Base PC]</calculatedColumnFormula>
    </tableColumn>
    <tableColumn id="25" name="Disb Total" dataDxfId="18815">
      <calculatedColumnFormula>BillDetail_List[Counsel''s Base Fees]+BillDetail_List[Other Disbs]+BillDetail_List[ATE Premium]</calculatedColumnFormula>
    </tableColumn>
    <tableColumn id="26" name="SF%" dataDxfId="18814">
      <calculatedColumnFormula>IF(CounselBaseFees=0,VLOOKUP(BillDetail_List[Part ID],FundingList,3,FALSE),VLOOKUP(BillDetail_List[LTM],LTMList,9,FALSE))</calculatedColumnFormula>
    </tableColumn>
    <tableColumn id="27" name="VAT Rate" dataDxfId="18813">
      <calculatedColumnFormula>VLOOKUP(BillDetail_List[Part ID],FundingList,4,FALSE)</calculatedColumnFormula>
    </tableColumn>
    <tableColumn id="28" name="VAT Amount" dataDxfId="18812">
      <calculatedColumnFormula>BillDetail_List[Total VAT]</calculatedColumnFormula>
    </tableColumn>
    <tableColumn id="29" name="Phase Code" dataDxfId="18811">
      <calculatedColumnFormula>VLOOKUP(BillDetail_List[Task Code],JCodeList,4,FALSE)</calculatedColumnFormula>
    </tableColumn>
    <tableColumn id="30" name="Task Code" dataDxfId="18810"/>
    <tableColumn id="31" name="Activity Code" dataDxfId="18809"/>
    <tableColumn id="32" name="Alt Activity Sort Seq" dataDxfId="18808">
      <calculatedColumnFormula>VLOOKUP(BillDetail_List[Activity Code],ActivityCodeList,5,FALSE)</calculatedColumnFormula>
    </tableColumn>
    <tableColumn id="33" name="Expense Code" dataDxfId="18807"/>
    <tableColumn id="35" name="Base PC" dataDxfId="18806">
      <calculatedColumnFormula>IF(BillDetail_List[Entry_Alloc%]=0,(BillDetail_List[Time]*BillDetail_List[LTM Rate])*BillDetail_List[[#This Row],[Funding PerCent Allowed]],(BillDetail_List[Time]*BillDetail_List[LTM Rate])*BillDetail_List[[#This Row],[Funding PerCent Allowed]]*BillDetail_List[Entry_Alloc%])</calculatedColumnFormula>
    </tableColumn>
    <tableColumn id="36" name="VAT on Base PC" dataDxfId="18805">
      <calculatedColumnFormula>BillDetail_List[Base PC]*BillDetail_List[VAT Rate]</calculatedColumnFormula>
    </tableColumn>
    <tableColumn id="37" name="SF on Base PC" dataDxfId="18804">
      <calculatedColumnFormula>BillDetail_List[Base PC]*BillDetail_List[SF%]</calculatedColumnFormula>
    </tableColumn>
    <tableColumn id="38" name="VAT on SF on Base PC" dataDxfId="18803">
      <calculatedColumnFormula>BillDetail_List[SF on Base PC]*BillDetail_List[VAT Rate]</calculatedColumnFormula>
    </tableColumn>
    <tableColumn id="39" name="Total Profit Costs (inc SF and VAT)" dataDxfId="18802">
      <calculatedColumnFormula>SUM(BillDetail_List[[#This Row],[Base PC]:[VAT on SF on Base PC]])</calculatedColumnFormula>
    </tableColumn>
    <tableColumn id="40" name="Counsel's Base Fees" dataDxfId="18801"/>
    <tableColumn id="41" name="VAT on Base Counsel Fees" dataDxfId="18800">
      <calculatedColumnFormula>BillDetail_List[Counsel''s Base Fees]*BillDetail_List[VAT Rate]</calculatedColumnFormula>
    </tableColumn>
    <tableColumn id="42" name="Counsel's SF" dataDxfId="18799">
      <calculatedColumnFormula>BillDetail_List[Counsel''s Base Fees]*BillDetail_List[SF%]</calculatedColumnFormula>
    </tableColumn>
    <tableColumn id="43" name="VAT on Counsel's SF" dataDxfId="18798">
      <calculatedColumnFormula>BillDetail_List[Counsel''s SF]*BillDetail_List[VAT Rate]</calculatedColumnFormula>
    </tableColumn>
    <tableColumn id="44" name="Total Counsel Fees (inc SF and VAT)" dataDxfId="18797">
      <calculatedColumnFormula>SUM(BillDetail_List[[#This Row],[Counsel''s Base Fees]:[VAT on Counsel''s SF]])</calculatedColumnFormula>
    </tableColumn>
    <tableColumn id="45" name="Other Disbs" dataDxfId="18796"/>
    <tableColumn id="46" name="VAT On Other Disbs" dataDxfId="18795"/>
    <tableColumn id="47" name="Total Other Disbs (inc VAT)" dataDxfId="18794">
      <calculatedColumnFormula>SUM(BillDetail_List[[#This Row],[Other Disbs]:[VAT On Other Disbs]])</calculatedColumnFormula>
    </tableColumn>
    <tableColumn id="48" name="ATE Premium" dataDxfId="18793"/>
    <tableColumn id="49" name="Total Base Costs" dataDxfId="18792">
      <calculatedColumnFormula>BillDetail_List[Other Disbs]+BillDetail_List[Counsel''s Base Fees]+BillDetail_List[Base PC]</calculatedColumnFormula>
    </tableColumn>
    <tableColumn id="50" name="Total VAT" dataDxfId="18791">
      <calculatedColumnFormula>BillDetail_List[VAT On Other Disbs]+BillDetail_List[VAT on Counsel''s SF]+BillDetail_List[VAT on Base Counsel Fees]+BillDetail_List[VAT on SF on Base PC]+BillDetail_List[VAT on Base PC]</calculatedColumnFormula>
    </tableColumn>
    <tableColumn id="51" name="Total PC" dataDxfId="18790">
      <calculatedColumnFormula>BillDetail_List[Base PC]+BillDetail_List[SF on Base PC]</calculatedColumnFormula>
    </tableColumn>
    <tableColumn id="52" name="Total Disbs" dataDxfId="18789">
      <calculatedColumnFormula>BillDetail_List[ATE Premium]+BillDetail_List[Other Disbs]+BillDetail_List[Counsel''s SF]+BillDetail_List[Counsel''s Base Fees]</calculatedColumnFormula>
    </tableColumn>
    <tableColumn id="53" name="Total Costs" dataDxfId="18788">
      <calculatedColumnFormula>SUM(BillDetail_List[[#This Row],[Total VAT]:[Total Disbs]])</calculatedColumnFormula>
    </tableColumn>
    <tableColumn id="22" name="Phase Sort No" dataDxfId="18787">
      <calculatedColumnFormula>VLOOKUP(BillDetail_List[[#This Row],[Phase Code]],phasenos,4,FALSE)</calculatedColumnFormula>
    </tableColumn>
    <tableColumn id="34" name="Task Sort No" dataDxfId="18786">
      <calculatedColumnFormula>VLOOKUP(BillDetail_List[[#This Row],[Task Code]],tasknos,6,FALSE)</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5" name="Exp_Codes" displayName="Exp_Codes" ref="A1:E49" totalsRowShown="0" headerRowDxfId="9" dataDxfId="7" headerRowBorderDxfId="8" tableBorderDxfId="6" totalsRowBorderDxfId="5">
  <autoFilter ref="A1:E49"/>
  <tableColumns count="5">
    <tableColumn id="1" name="Expense Code" dataDxfId="4"/>
    <tableColumn id="2" name="Expense Name" dataDxfId="3"/>
    <tableColumn id="3" name="Expense Description" dataDxfId="2"/>
    <tableColumn id="4" name="Previous Code" dataDxfId="1"/>
    <tableColumn id="5" name="Alt Sort Sequenc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3.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4.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7"/>
  <sheetViews>
    <sheetView zoomScaleNormal="100" workbookViewId="0">
      <selection activeCell="A3" sqref="A3"/>
    </sheetView>
  </sheetViews>
  <sheetFormatPr defaultColWidth="9.1796875" defaultRowHeight="18.5" x14ac:dyDescent="0.45"/>
  <cols>
    <col min="1" max="1" width="94" style="261" customWidth="1"/>
    <col min="2" max="2" width="19.1796875" style="251" customWidth="1"/>
    <col min="3" max="5" width="9.1796875" style="252"/>
    <col min="6" max="6" width="22" style="252" customWidth="1"/>
    <col min="7" max="16384" width="9.1796875" style="252"/>
  </cols>
  <sheetData>
    <row r="1" spans="1:12" x14ac:dyDescent="0.45">
      <c r="A1" s="250"/>
      <c r="C1" s="393"/>
      <c r="D1" s="393"/>
      <c r="E1" s="393"/>
      <c r="F1" s="393"/>
      <c r="G1" s="393"/>
      <c r="H1" s="393"/>
      <c r="I1" s="393"/>
      <c r="J1" s="393"/>
      <c r="K1" s="393"/>
      <c r="L1" s="393"/>
    </row>
    <row r="2" spans="1:12" x14ac:dyDescent="0.45">
      <c r="A2" s="253" t="s">
        <v>28</v>
      </c>
      <c r="C2" s="393"/>
      <c r="D2" s="393"/>
      <c r="E2" s="393"/>
      <c r="F2" s="393"/>
      <c r="G2" s="393"/>
      <c r="H2" s="393"/>
      <c r="I2" s="393"/>
      <c r="J2" s="393"/>
      <c r="K2" s="393"/>
      <c r="L2" s="393"/>
    </row>
    <row r="3" spans="1:12" x14ac:dyDescent="0.45">
      <c r="A3" s="254" t="s">
        <v>27</v>
      </c>
    </row>
    <row r="4" spans="1:12" x14ac:dyDescent="0.45">
      <c r="A4" s="255" t="s">
        <v>523</v>
      </c>
      <c r="B4" s="256">
        <v>12345689</v>
      </c>
    </row>
    <row r="5" spans="1:12" x14ac:dyDescent="0.45">
      <c r="A5" s="254"/>
    </row>
    <row r="6" spans="1:12" x14ac:dyDescent="0.45">
      <c r="A6" s="257" t="s">
        <v>37</v>
      </c>
    </row>
    <row r="7" spans="1:12" x14ac:dyDescent="0.45">
      <c r="A7" s="257"/>
    </row>
    <row r="8" spans="1:12" x14ac:dyDescent="0.45">
      <c r="A8" s="258" t="s">
        <v>174</v>
      </c>
      <c r="B8" s="253" t="s">
        <v>38</v>
      </c>
    </row>
    <row r="10" spans="1:12" x14ac:dyDescent="0.45">
      <c r="A10" s="258" t="s">
        <v>39</v>
      </c>
    </row>
    <row r="11" spans="1:12" x14ac:dyDescent="0.45">
      <c r="A11" s="259"/>
    </row>
    <row r="12" spans="1:12" x14ac:dyDescent="0.45">
      <c r="A12" s="258" t="s">
        <v>177</v>
      </c>
      <c r="B12" s="253" t="s">
        <v>40</v>
      </c>
    </row>
    <row r="14" spans="1:12" x14ac:dyDescent="0.45">
      <c r="A14" s="258"/>
    </row>
    <row r="15" spans="1:12" x14ac:dyDescent="0.45">
      <c r="A15" s="259"/>
    </row>
    <row r="17" spans="1:1" ht="37" x14ac:dyDescent="0.45">
      <c r="A17" s="260" t="s">
        <v>647</v>
      </c>
    </row>
  </sheetData>
  <mergeCells count="1">
    <mergeCell ref="C1:L2"/>
  </mergeCells>
  <phoneticPr fontId="8"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0"/>
  <sheetViews>
    <sheetView topLeftCell="B1" zoomScale="90" zoomScaleNormal="90" workbookViewId="0">
      <selection activeCell="C5" sqref="C5"/>
    </sheetView>
  </sheetViews>
  <sheetFormatPr defaultColWidth="8.7265625" defaultRowHeight="15.5" x14ac:dyDescent="0.25"/>
  <cols>
    <col min="1" max="1" width="19" style="126" hidden="1" customWidth="1"/>
    <col min="2" max="2" width="24.26953125" style="126" customWidth="1"/>
    <col min="3" max="3" width="23.54296875" style="126" customWidth="1"/>
    <col min="4" max="4" width="36.7265625" style="126" customWidth="1"/>
    <col min="5" max="5" width="27" style="126" customWidth="1"/>
    <col min="6" max="6" width="12.7265625" style="105" customWidth="1"/>
    <col min="7" max="7" width="7.36328125" style="105" customWidth="1"/>
    <col min="8" max="8" width="7.08984375" style="105" customWidth="1"/>
    <col min="9" max="9" width="8.1796875" style="105" customWidth="1"/>
    <col min="10" max="10" width="13.08984375" style="105" customWidth="1"/>
    <col min="11" max="11" width="12.26953125" style="126" customWidth="1"/>
    <col min="12" max="12" width="16.6328125" style="126" customWidth="1"/>
    <col min="13" max="13" width="20.1796875" style="126" bestFit="1" customWidth="1"/>
    <col min="14" max="14" width="9.453125" style="126" bestFit="1" customWidth="1"/>
    <col min="15" max="15" width="15.7265625" style="126" bestFit="1" customWidth="1"/>
    <col min="16" max="16" width="5.1796875" style="126" customWidth="1"/>
    <col min="17" max="17" width="11.7265625" style="126" bestFit="1" customWidth="1"/>
    <col min="18" max="16384" width="8.7265625" style="126"/>
  </cols>
  <sheetData>
    <row r="1" spans="1:12" ht="35.15" customHeight="1" x14ac:dyDescent="0.25">
      <c r="A1" s="410" t="s">
        <v>649</v>
      </c>
      <c r="B1" s="411"/>
      <c r="C1" s="411"/>
      <c r="D1" s="411"/>
      <c r="E1" s="411"/>
      <c r="F1" s="411"/>
      <c r="G1" s="411"/>
      <c r="H1" s="411"/>
      <c r="I1" s="411"/>
      <c r="J1" s="412"/>
    </row>
    <row r="2" spans="1:12" ht="46.5" hidden="1" x14ac:dyDescent="0.25">
      <c r="A2" s="280"/>
      <c r="B2" s="281" t="s">
        <v>584</v>
      </c>
      <c r="C2" s="280"/>
      <c r="D2" s="280"/>
      <c r="E2" s="280"/>
      <c r="F2" s="282"/>
      <c r="G2" s="282"/>
      <c r="H2" s="282"/>
      <c r="I2" s="282"/>
      <c r="J2" s="282"/>
      <c r="K2" s="280"/>
    </row>
    <row r="3" spans="1:12" s="278" customFormat="1" hidden="1" x14ac:dyDescent="0.25">
      <c r="A3" s="362"/>
      <c r="B3" s="362"/>
      <c r="C3" s="362"/>
      <c r="D3" s="362"/>
      <c r="E3" s="362"/>
      <c r="F3" s="362"/>
      <c r="G3" s="362"/>
      <c r="H3" s="363" t="s">
        <v>150</v>
      </c>
      <c r="I3" s="363"/>
      <c r="J3" s="363"/>
      <c r="K3" s="363"/>
      <c r="L3" s="363"/>
    </row>
    <row r="4" spans="1:12" x14ac:dyDescent="0.25">
      <c r="A4" s="358" t="s">
        <v>629</v>
      </c>
      <c r="B4" s="358" t="s">
        <v>182</v>
      </c>
      <c r="C4" s="358" t="s">
        <v>184</v>
      </c>
      <c r="D4" s="358" t="s">
        <v>48</v>
      </c>
      <c r="E4" s="358" t="s">
        <v>49</v>
      </c>
      <c r="F4" s="358" t="s">
        <v>1</v>
      </c>
      <c r="G4" s="358" t="s">
        <v>185</v>
      </c>
      <c r="H4" s="364" t="s">
        <v>582</v>
      </c>
      <c r="I4" s="364" t="s">
        <v>13</v>
      </c>
      <c r="J4" s="364" t="s">
        <v>539</v>
      </c>
      <c r="K4" s="362" t="s">
        <v>583</v>
      </c>
      <c r="L4" s="99" t="s">
        <v>631</v>
      </c>
    </row>
    <row r="5" spans="1:12" x14ac:dyDescent="0.25">
      <c r="A5" s="99" t="s">
        <v>524</v>
      </c>
      <c r="B5" s="99" t="s">
        <v>524</v>
      </c>
      <c r="C5" s="99" t="s">
        <v>524</v>
      </c>
      <c r="D5" s="99" t="s">
        <v>524</v>
      </c>
      <c r="E5" s="99" t="s">
        <v>652</v>
      </c>
      <c r="F5" s="99" t="s">
        <v>524</v>
      </c>
      <c r="G5" s="99" t="s">
        <v>169</v>
      </c>
      <c r="H5" s="100">
        <v>0</v>
      </c>
      <c r="I5" s="100" t="e">
        <v>#N/A</v>
      </c>
      <c r="J5" s="100">
        <v>0</v>
      </c>
      <c r="K5" s="100">
        <v>0</v>
      </c>
      <c r="L5" s="100" t="e">
        <v>#N/A</v>
      </c>
    </row>
    <row r="6" spans="1:12" x14ac:dyDescent="0.25">
      <c r="A6" s="99"/>
      <c r="B6" s="99" t="s">
        <v>657</v>
      </c>
      <c r="C6" s="99"/>
      <c r="D6" s="99"/>
      <c r="E6" s="99"/>
      <c r="F6" s="99"/>
      <c r="G6" s="99"/>
      <c r="H6" s="100">
        <v>0</v>
      </c>
      <c r="I6" s="100" t="e">
        <v>#N/A</v>
      </c>
      <c r="J6" s="100">
        <v>0</v>
      </c>
      <c r="K6" s="100">
        <v>0</v>
      </c>
      <c r="L6" s="100" t="e">
        <v>#N/A</v>
      </c>
    </row>
    <row r="7" spans="1:12" x14ac:dyDescent="0.25">
      <c r="A7" s="99" t="s">
        <v>25</v>
      </c>
      <c r="B7" s="99"/>
      <c r="C7" s="99"/>
      <c r="D7" s="99"/>
      <c r="E7" s="99"/>
      <c r="F7" s="99"/>
      <c r="G7" s="99"/>
      <c r="H7" s="100">
        <v>0</v>
      </c>
      <c r="I7" s="100" t="e">
        <v>#N/A</v>
      </c>
      <c r="J7" s="100">
        <v>0</v>
      </c>
      <c r="K7" s="100">
        <v>0</v>
      </c>
      <c r="L7" s="100" t="e">
        <v>#N/A</v>
      </c>
    </row>
    <row r="8" spans="1:12" x14ac:dyDescent="0.25">
      <c r="A8"/>
      <c r="B8"/>
      <c r="C8"/>
      <c r="D8"/>
      <c r="E8"/>
      <c r="F8"/>
      <c r="G8"/>
      <c r="H8"/>
      <c r="I8"/>
      <c r="J8"/>
      <c r="K8"/>
      <c r="L8"/>
    </row>
    <row r="9" spans="1:12" x14ac:dyDescent="0.25">
      <c r="A9"/>
      <c r="B9"/>
      <c r="C9"/>
      <c r="D9"/>
      <c r="E9"/>
      <c r="F9"/>
      <c r="G9"/>
      <c r="H9"/>
      <c r="I9"/>
      <c r="J9"/>
      <c r="K9"/>
      <c r="L9"/>
    </row>
    <row r="10" spans="1:12" x14ac:dyDescent="0.25">
      <c r="A10"/>
      <c r="B10"/>
      <c r="C10"/>
      <c r="D10"/>
      <c r="E10"/>
      <c r="F10"/>
      <c r="G10"/>
      <c r="H10"/>
      <c r="I10"/>
      <c r="J10"/>
      <c r="K10"/>
      <c r="L10"/>
    </row>
    <row r="11" spans="1:12" x14ac:dyDescent="0.25">
      <c r="A11"/>
      <c r="B11"/>
      <c r="C11"/>
      <c r="D11"/>
      <c r="E11"/>
      <c r="F11"/>
      <c r="G11"/>
      <c r="H11"/>
      <c r="I11"/>
      <c r="J11"/>
      <c r="K11"/>
      <c r="L11"/>
    </row>
    <row r="12" spans="1:12" x14ac:dyDescent="0.25">
      <c r="A12"/>
      <c r="B12"/>
      <c r="C12"/>
      <c r="D12"/>
      <c r="E12"/>
      <c r="F12"/>
      <c r="G12"/>
      <c r="H12"/>
      <c r="I12"/>
      <c r="J12"/>
      <c r="K12"/>
      <c r="L12"/>
    </row>
    <row r="13" spans="1:12" x14ac:dyDescent="0.25">
      <c r="A13"/>
      <c r="B13"/>
      <c r="C13"/>
      <c r="D13"/>
      <c r="E13"/>
      <c r="F13"/>
      <c r="G13"/>
      <c r="H13"/>
      <c r="I13"/>
      <c r="J13"/>
      <c r="K13"/>
      <c r="L13"/>
    </row>
    <row r="14" spans="1:12" x14ac:dyDescent="0.25">
      <c r="A14"/>
      <c r="B14"/>
      <c r="C14"/>
      <c r="D14"/>
      <c r="E14"/>
      <c r="F14"/>
      <c r="G14"/>
      <c r="H14"/>
      <c r="I14"/>
      <c r="J14"/>
      <c r="K14"/>
      <c r="L14"/>
    </row>
    <row r="15" spans="1:12" x14ac:dyDescent="0.25">
      <c r="A15"/>
      <c r="B15"/>
      <c r="C15"/>
      <c r="D15"/>
      <c r="E15"/>
      <c r="F15"/>
      <c r="G15"/>
      <c r="H15"/>
      <c r="I15"/>
      <c r="J15"/>
      <c r="K15"/>
      <c r="L15"/>
    </row>
    <row r="16" spans="1:12" x14ac:dyDescent="0.25">
      <c r="A16"/>
      <c r="B16"/>
      <c r="C16"/>
      <c r="D16"/>
      <c r="E16"/>
      <c r="F16"/>
      <c r="G16"/>
      <c r="H16"/>
      <c r="I16"/>
      <c r="J16"/>
      <c r="K16"/>
      <c r="L16"/>
    </row>
    <row r="17" spans="1:12" x14ac:dyDescent="0.25">
      <c r="A17"/>
      <c r="B17"/>
      <c r="C17"/>
      <c r="D17"/>
      <c r="E17"/>
      <c r="F17"/>
      <c r="G17"/>
      <c r="H17"/>
      <c r="I17"/>
      <c r="J17"/>
      <c r="K17"/>
      <c r="L17"/>
    </row>
    <row r="18" spans="1:12" x14ac:dyDescent="0.25">
      <c r="A18"/>
      <c r="B18"/>
      <c r="C18"/>
      <c r="D18"/>
      <c r="E18"/>
      <c r="F18"/>
      <c r="G18"/>
      <c r="H18"/>
      <c r="I18"/>
      <c r="J18"/>
      <c r="K18"/>
      <c r="L18"/>
    </row>
    <row r="19" spans="1:12" x14ac:dyDescent="0.25">
      <c r="A19"/>
      <c r="B19"/>
      <c r="C19"/>
      <c r="D19"/>
      <c r="E19"/>
      <c r="F19"/>
      <c r="G19"/>
      <c r="H19"/>
      <c r="I19"/>
      <c r="J19"/>
      <c r="K19"/>
      <c r="L19"/>
    </row>
    <row r="20" spans="1:12" x14ac:dyDescent="0.25">
      <c r="A20"/>
      <c r="B20"/>
      <c r="C20"/>
      <c r="D20"/>
      <c r="E20"/>
      <c r="F20"/>
      <c r="G20"/>
      <c r="H20"/>
      <c r="I20"/>
      <c r="J20"/>
      <c r="K20"/>
      <c r="L20"/>
    </row>
    <row r="21" spans="1:12" x14ac:dyDescent="0.25">
      <c r="A21"/>
      <c r="B21"/>
      <c r="C21"/>
      <c r="D21"/>
      <c r="E21"/>
      <c r="F21"/>
      <c r="G21"/>
      <c r="H21"/>
      <c r="I21"/>
      <c r="J21"/>
      <c r="K21"/>
      <c r="L21"/>
    </row>
    <row r="22" spans="1:12" x14ac:dyDescent="0.25">
      <c r="A22"/>
      <c r="B22"/>
      <c r="C22"/>
      <c r="D22"/>
      <c r="E22"/>
      <c r="F22"/>
      <c r="G22"/>
      <c r="H22"/>
      <c r="I22"/>
      <c r="J22"/>
      <c r="K22"/>
      <c r="L22"/>
    </row>
    <row r="23" spans="1:12" x14ac:dyDescent="0.25">
      <c r="A23"/>
      <c r="B23"/>
      <c r="C23"/>
      <c r="D23"/>
      <c r="E23"/>
      <c r="F23"/>
      <c r="G23"/>
      <c r="H23"/>
      <c r="I23"/>
      <c r="J23"/>
      <c r="K23"/>
      <c r="L23"/>
    </row>
    <row r="24" spans="1:12" x14ac:dyDescent="0.25">
      <c r="A24"/>
      <c r="B24"/>
      <c r="C24"/>
      <c r="D24"/>
      <c r="E24"/>
      <c r="F24"/>
      <c r="G24"/>
      <c r="H24"/>
      <c r="I24"/>
      <c r="J24"/>
      <c r="K24"/>
      <c r="L24"/>
    </row>
    <row r="25" spans="1:12" x14ac:dyDescent="0.25">
      <c r="A25"/>
      <c r="B25"/>
      <c r="C25"/>
      <c r="D25"/>
      <c r="E25"/>
      <c r="F25"/>
      <c r="G25"/>
      <c r="H25"/>
      <c r="I25"/>
      <c r="J25"/>
      <c r="K25"/>
      <c r="L25"/>
    </row>
    <row r="26" spans="1:12" x14ac:dyDescent="0.25">
      <c r="A26"/>
      <c r="B26"/>
      <c r="C26"/>
      <c r="D26"/>
      <c r="E26"/>
      <c r="F26"/>
      <c r="G26"/>
      <c r="H26"/>
      <c r="I26"/>
      <c r="J26"/>
      <c r="K26"/>
      <c r="L26"/>
    </row>
    <row r="27" spans="1:12" x14ac:dyDescent="0.25">
      <c r="A27"/>
      <c r="B27"/>
      <c r="C27"/>
      <c r="D27"/>
      <c r="E27"/>
      <c r="F27"/>
      <c r="G27"/>
      <c r="H27"/>
      <c r="I27"/>
      <c r="J27"/>
      <c r="K27"/>
      <c r="L27"/>
    </row>
    <row r="28" spans="1:12" x14ac:dyDescent="0.25">
      <c r="A28"/>
      <c r="B28"/>
      <c r="C28"/>
      <c r="D28"/>
      <c r="E28"/>
      <c r="F28"/>
      <c r="G28"/>
      <c r="H28"/>
      <c r="I28"/>
      <c r="J28"/>
      <c r="K28"/>
      <c r="L28"/>
    </row>
    <row r="29" spans="1:12" x14ac:dyDescent="0.25">
      <c r="A29"/>
      <c r="B29"/>
      <c r="C29"/>
      <c r="D29"/>
      <c r="E29"/>
      <c r="F29"/>
      <c r="G29"/>
      <c r="H29"/>
      <c r="I29"/>
      <c r="J29"/>
      <c r="K29"/>
      <c r="L29"/>
    </row>
    <row r="30" spans="1:12" x14ac:dyDescent="0.25">
      <c r="A30"/>
      <c r="B30"/>
      <c r="C30"/>
      <c r="D30"/>
      <c r="E30"/>
      <c r="F30"/>
      <c r="G30"/>
      <c r="H30"/>
      <c r="I30"/>
      <c r="J30"/>
      <c r="K30"/>
      <c r="L30"/>
    </row>
    <row r="31" spans="1:12" x14ac:dyDescent="0.25">
      <c r="A31"/>
      <c r="B31"/>
      <c r="C31"/>
      <c r="D31"/>
      <c r="E31"/>
      <c r="F31"/>
      <c r="G31"/>
      <c r="H31"/>
      <c r="I31"/>
      <c r="J31"/>
      <c r="K31"/>
      <c r="L31"/>
    </row>
    <row r="32" spans="1:12" x14ac:dyDescent="0.25">
      <c r="A32"/>
      <c r="B32"/>
      <c r="C32"/>
      <c r="D32"/>
      <c r="E32"/>
      <c r="F32"/>
      <c r="G32"/>
      <c r="H32"/>
      <c r="I32"/>
      <c r="J32"/>
      <c r="K32"/>
      <c r="L32"/>
    </row>
    <row r="33" spans="1:12" x14ac:dyDescent="0.25">
      <c r="A33"/>
      <c r="B33"/>
      <c r="C33"/>
      <c r="D33"/>
      <c r="E33"/>
      <c r="F33"/>
      <c r="G33"/>
      <c r="H33"/>
      <c r="I33"/>
      <c r="J33"/>
      <c r="K33"/>
      <c r="L33"/>
    </row>
    <row r="34" spans="1:12" x14ac:dyDescent="0.25">
      <c r="A34"/>
      <c r="B34"/>
      <c r="C34"/>
      <c r="D34"/>
      <c r="E34"/>
      <c r="F34"/>
      <c r="G34"/>
      <c r="H34"/>
      <c r="I34"/>
      <c r="J34"/>
      <c r="K34"/>
      <c r="L34"/>
    </row>
    <row r="35" spans="1:12" x14ac:dyDescent="0.25">
      <c r="A35"/>
      <c r="B35"/>
      <c r="C35"/>
      <c r="D35"/>
      <c r="E35"/>
      <c r="F35"/>
      <c r="G35"/>
      <c r="H35"/>
      <c r="I35"/>
      <c r="J35"/>
      <c r="K35"/>
      <c r="L35"/>
    </row>
    <row r="36" spans="1:12" x14ac:dyDescent="0.25">
      <c r="A36"/>
      <c r="B36"/>
      <c r="C36"/>
      <c r="D36"/>
      <c r="E36"/>
      <c r="F36"/>
      <c r="G36"/>
      <c r="H36"/>
      <c r="I36"/>
      <c r="J36"/>
      <c r="K36"/>
      <c r="L36"/>
    </row>
    <row r="37" spans="1:12" x14ac:dyDescent="0.25">
      <c r="A37"/>
      <c r="B37"/>
      <c r="C37"/>
      <c r="D37"/>
      <c r="E37"/>
      <c r="F37"/>
      <c r="G37"/>
      <c r="H37"/>
      <c r="I37"/>
      <c r="J37"/>
      <c r="K37"/>
      <c r="L37"/>
    </row>
    <row r="38" spans="1:12" x14ac:dyDescent="0.25">
      <c r="A38"/>
      <c r="B38"/>
      <c r="C38"/>
      <c r="D38"/>
      <c r="E38"/>
      <c r="F38"/>
      <c r="G38"/>
      <c r="H38"/>
      <c r="I38"/>
      <c r="J38"/>
      <c r="K38"/>
      <c r="L38"/>
    </row>
    <row r="39" spans="1:12" x14ac:dyDescent="0.25">
      <c r="A39"/>
      <c r="B39"/>
      <c r="C39"/>
      <c r="D39"/>
      <c r="E39"/>
      <c r="F39"/>
      <c r="G39"/>
      <c r="H39"/>
      <c r="I39"/>
      <c r="J39"/>
      <c r="K39"/>
      <c r="L39"/>
    </row>
    <row r="40" spans="1:12" x14ac:dyDescent="0.25">
      <c r="A40"/>
      <c r="B40"/>
      <c r="C40"/>
      <c r="D40"/>
      <c r="E40"/>
      <c r="F40"/>
      <c r="G40"/>
      <c r="H40"/>
      <c r="I40"/>
      <c r="J40"/>
      <c r="K40"/>
      <c r="L40"/>
    </row>
    <row r="41" spans="1:12" x14ac:dyDescent="0.25">
      <c r="A41"/>
      <c r="B41"/>
      <c r="C41"/>
      <c r="D41"/>
      <c r="E41"/>
      <c r="F41"/>
      <c r="G41"/>
      <c r="H41"/>
      <c r="I41"/>
      <c r="J41"/>
      <c r="K41"/>
      <c r="L41"/>
    </row>
    <row r="42" spans="1:12" x14ac:dyDescent="0.25">
      <c r="A42"/>
      <c r="B42"/>
      <c r="C42"/>
      <c r="D42"/>
      <c r="E42"/>
      <c r="F42"/>
      <c r="G42"/>
      <c r="H42"/>
      <c r="I42"/>
      <c r="J42"/>
      <c r="K42"/>
      <c r="L42"/>
    </row>
    <row r="43" spans="1:12" x14ac:dyDescent="0.25">
      <c r="A43"/>
      <c r="B43"/>
      <c r="C43"/>
      <c r="D43"/>
      <c r="E43"/>
      <c r="F43"/>
      <c r="G43"/>
      <c r="H43"/>
      <c r="I43"/>
      <c r="J43"/>
      <c r="K43"/>
      <c r="L43"/>
    </row>
    <row r="44" spans="1:12" x14ac:dyDescent="0.25">
      <c r="A44"/>
      <c r="B44"/>
      <c r="C44"/>
      <c r="D44"/>
      <c r="E44"/>
      <c r="F44"/>
      <c r="G44"/>
      <c r="H44"/>
      <c r="I44"/>
      <c r="J44"/>
      <c r="K44"/>
      <c r="L44"/>
    </row>
    <row r="45" spans="1:12" x14ac:dyDescent="0.25">
      <c r="A45"/>
      <c r="B45"/>
      <c r="C45"/>
      <c r="D45"/>
      <c r="E45"/>
      <c r="F45"/>
      <c r="G45"/>
      <c r="H45"/>
      <c r="I45"/>
      <c r="J45"/>
      <c r="K45"/>
      <c r="L45"/>
    </row>
    <row r="46" spans="1:12" x14ac:dyDescent="0.25">
      <c r="A46"/>
      <c r="B46"/>
      <c r="C46"/>
      <c r="D46"/>
      <c r="E46"/>
      <c r="F46"/>
      <c r="G46"/>
      <c r="H46"/>
      <c r="I46"/>
      <c r="J46"/>
      <c r="K46"/>
      <c r="L46"/>
    </row>
    <row r="47" spans="1:12" x14ac:dyDescent="0.25">
      <c r="A47"/>
      <c r="B47"/>
      <c r="C47"/>
      <c r="D47"/>
      <c r="E47"/>
      <c r="F47"/>
      <c r="G47"/>
      <c r="H47"/>
      <c r="I47"/>
      <c r="J47"/>
      <c r="K47"/>
      <c r="L47"/>
    </row>
    <row r="48" spans="1:12" x14ac:dyDescent="0.25">
      <c r="A48"/>
      <c r="B48"/>
      <c r="C48"/>
      <c r="D48"/>
      <c r="E48"/>
      <c r="F48"/>
      <c r="G48"/>
      <c r="H48"/>
      <c r="I48"/>
      <c r="J48"/>
      <c r="K48"/>
      <c r="L48"/>
    </row>
    <row r="49" spans="1:12" x14ac:dyDescent="0.25">
      <c r="A49"/>
      <c r="B49"/>
      <c r="C49"/>
      <c r="D49"/>
      <c r="E49"/>
      <c r="F49"/>
      <c r="G49"/>
      <c r="H49"/>
      <c r="I49"/>
      <c r="J49"/>
      <c r="K49"/>
      <c r="L49"/>
    </row>
    <row r="50" spans="1:12" x14ac:dyDescent="0.25">
      <c r="A50"/>
      <c r="B50"/>
      <c r="C50"/>
      <c r="D50"/>
      <c r="E50"/>
      <c r="F50"/>
      <c r="G50"/>
      <c r="H50"/>
      <c r="I50"/>
      <c r="J50"/>
      <c r="K50"/>
      <c r="L50"/>
    </row>
    <row r="51" spans="1:12" x14ac:dyDescent="0.25">
      <c r="A51"/>
      <c r="B51"/>
      <c r="C51"/>
      <c r="D51"/>
      <c r="E51"/>
      <c r="F51"/>
      <c r="G51"/>
      <c r="H51"/>
      <c r="I51"/>
      <c r="J51"/>
      <c r="K51"/>
      <c r="L51"/>
    </row>
    <row r="52" spans="1:12" x14ac:dyDescent="0.25">
      <c r="A52"/>
      <c r="B52"/>
      <c r="C52"/>
      <c r="D52"/>
      <c r="E52"/>
      <c r="F52"/>
      <c r="G52"/>
      <c r="H52"/>
      <c r="I52"/>
      <c r="J52"/>
      <c r="K52"/>
      <c r="L52"/>
    </row>
    <row r="53" spans="1:12" x14ac:dyDescent="0.25">
      <c r="A53"/>
      <c r="B53"/>
      <c r="C53"/>
      <c r="D53"/>
      <c r="E53"/>
      <c r="F53"/>
      <c r="G53"/>
      <c r="H53"/>
      <c r="I53"/>
      <c r="J53"/>
      <c r="K53"/>
      <c r="L53"/>
    </row>
    <row r="54" spans="1:12" x14ac:dyDescent="0.25">
      <c r="A54"/>
      <c r="B54"/>
      <c r="C54"/>
      <c r="D54"/>
      <c r="E54"/>
      <c r="F54"/>
      <c r="G54"/>
      <c r="H54"/>
      <c r="I54"/>
      <c r="J54"/>
      <c r="K54"/>
      <c r="L54"/>
    </row>
    <row r="55" spans="1:12" x14ac:dyDescent="0.25">
      <c r="A55"/>
      <c r="B55"/>
      <c r="C55"/>
      <c r="D55"/>
      <c r="E55"/>
      <c r="F55"/>
      <c r="G55"/>
      <c r="H55"/>
      <c r="I55"/>
      <c r="J55"/>
      <c r="K55"/>
      <c r="L55"/>
    </row>
    <row r="56" spans="1:12" x14ac:dyDescent="0.25">
      <c r="A56"/>
      <c r="B56"/>
      <c r="C56"/>
      <c r="D56"/>
      <c r="E56"/>
      <c r="F56"/>
      <c r="G56"/>
      <c r="H56"/>
      <c r="I56"/>
      <c r="J56"/>
      <c r="K56"/>
      <c r="L56"/>
    </row>
    <row r="57" spans="1:12" x14ac:dyDescent="0.25">
      <c r="A57"/>
      <c r="B57"/>
      <c r="C57"/>
      <c r="D57"/>
      <c r="E57"/>
      <c r="F57"/>
      <c r="G57"/>
      <c r="H57"/>
      <c r="I57"/>
      <c r="J57"/>
      <c r="K57"/>
      <c r="L57"/>
    </row>
    <row r="58" spans="1:12" x14ac:dyDescent="0.25">
      <c r="A58"/>
      <c r="B58"/>
      <c r="C58"/>
      <c r="D58"/>
      <c r="E58"/>
      <c r="F58"/>
      <c r="G58"/>
      <c r="H58"/>
      <c r="I58"/>
      <c r="J58"/>
      <c r="K58"/>
      <c r="L58"/>
    </row>
    <row r="59" spans="1:12" x14ac:dyDescent="0.25">
      <c r="A59"/>
      <c r="B59"/>
      <c r="C59"/>
      <c r="D59"/>
      <c r="E59"/>
      <c r="F59"/>
      <c r="G59"/>
      <c r="H59"/>
      <c r="I59"/>
      <c r="J59"/>
      <c r="K59"/>
      <c r="L59"/>
    </row>
    <row r="60" spans="1:12" x14ac:dyDescent="0.25">
      <c r="A60"/>
      <c r="B60"/>
      <c r="C60"/>
      <c r="D60"/>
      <c r="E60"/>
      <c r="F60"/>
      <c r="G60"/>
      <c r="H60"/>
      <c r="I60"/>
      <c r="J60"/>
      <c r="K60"/>
      <c r="L60"/>
    </row>
    <row r="61" spans="1:12" x14ac:dyDescent="0.25">
      <c r="A61"/>
      <c r="B61"/>
      <c r="C61"/>
      <c r="D61"/>
      <c r="E61"/>
      <c r="F61"/>
      <c r="G61"/>
      <c r="H61"/>
      <c r="I61"/>
      <c r="J61"/>
      <c r="K61"/>
      <c r="L61"/>
    </row>
    <row r="62" spans="1:12" x14ac:dyDescent="0.25">
      <c r="A62"/>
      <c r="B62"/>
      <c r="C62"/>
      <c r="D62"/>
      <c r="E62"/>
      <c r="F62"/>
      <c r="G62"/>
      <c r="H62"/>
      <c r="I62"/>
      <c r="J62"/>
      <c r="K62"/>
      <c r="L62"/>
    </row>
    <row r="63" spans="1:12" x14ac:dyDescent="0.25">
      <c r="A63"/>
      <c r="B63"/>
      <c r="C63"/>
      <c r="D63"/>
      <c r="E63"/>
      <c r="F63"/>
      <c r="G63"/>
      <c r="H63"/>
      <c r="I63"/>
      <c r="J63"/>
      <c r="K63"/>
      <c r="L63"/>
    </row>
    <row r="64" spans="1:12"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35">
      <c r="A106" s="279"/>
      <c r="B106" s="279"/>
      <c r="C106" s="279"/>
      <c r="D106" s="279"/>
      <c r="E106" s="279"/>
      <c r="F106" s="279"/>
      <c r="G106" s="279"/>
      <c r="H106" s="279"/>
      <c r="I106" s="279"/>
      <c r="J106" s="279"/>
    </row>
    <row r="107" spans="1:12" x14ac:dyDescent="0.35">
      <c r="A107" s="279"/>
      <c r="B107" s="279"/>
      <c r="C107" s="279"/>
      <c r="D107" s="279"/>
      <c r="E107" s="279"/>
      <c r="F107" s="279"/>
      <c r="G107" s="279"/>
      <c r="H107" s="279"/>
      <c r="I107" s="279"/>
      <c r="J107" s="279"/>
    </row>
    <row r="108" spans="1:12" x14ac:dyDescent="0.35">
      <c r="A108" s="279"/>
      <c r="B108" s="279"/>
      <c r="C108" s="279"/>
      <c r="D108" s="279"/>
      <c r="E108" s="279"/>
      <c r="F108" s="279"/>
      <c r="G108" s="279"/>
      <c r="H108" s="279"/>
      <c r="I108" s="279"/>
      <c r="J108" s="279"/>
    </row>
    <row r="109" spans="1:12" x14ac:dyDescent="0.35">
      <c r="A109" s="279"/>
      <c r="B109" s="279"/>
      <c r="C109" s="279"/>
      <c r="D109" s="279"/>
      <c r="E109" s="279"/>
      <c r="F109" s="279"/>
      <c r="G109" s="279"/>
      <c r="H109" s="279"/>
      <c r="I109" s="279"/>
      <c r="J109" s="279"/>
    </row>
    <row r="110" spans="1:12" x14ac:dyDescent="0.35">
      <c r="A110" s="279"/>
      <c r="B110" s="279"/>
      <c r="C110" s="279"/>
      <c r="D110" s="279"/>
      <c r="E110" s="279"/>
      <c r="F110" s="279"/>
      <c r="G110" s="279"/>
      <c r="H110" s="279"/>
      <c r="I110" s="279"/>
      <c r="J110" s="279"/>
    </row>
    <row r="111" spans="1:12" x14ac:dyDescent="0.35">
      <c r="A111" s="279"/>
      <c r="B111" s="279"/>
      <c r="C111" s="279"/>
      <c r="D111" s="279"/>
      <c r="E111" s="279"/>
      <c r="F111" s="279"/>
      <c r="G111" s="279"/>
      <c r="H111" s="279"/>
      <c r="I111" s="279"/>
      <c r="J111" s="279"/>
    </row>
    <row r="112" spans="1:12" x14ac:dyDescent="0.35">
      <c r="A112" s="279"/>
      <c r="B112" s="279"/>
      <c r="C112" s="279"/>
      <c r="D112" s="279"/>
      <c r="E112" s="279"/>
      <c r="F112" s="279"/>
      <c r="G112" s="279"/>
      <c r="H112" s="279"/>
      <c r="I112" s="279"/>
      <c r="J112" s="279"/>
    </row>
    <row r="113" spans="1:10" x14ac:dyDescent="0.35">
      <c r="A113" s="279"/>
      <c r="B113" s="279"/>
      <c r="C113" s="279"/>
      <c r="D113" s="279"/>
      <c r="E113" s="279"/>
      <c r="F113" s="279"/>
      <c r="G113" s="279"/>
      <c r="H113" s="279"/>
      <c r="I113" s="279"/>
      <c r="J113" s="279"/>
    </row>
    <row r="114" spans="1:10" x14ac:dyDescent="0.35">
      <c r="A114" s="279"/>
      <c r="B114" s="279"/>
      <c r="C114" s="279"/>
      <c r="D114" s="279"/>
      <c r="E114" s="279"/>
      <c r="F114" s="279"/>
      <c r="G114" s="279"/>
      <c r="H114" s="279"/>
      <c r="I114" s="279"/>
      <c r="J114" s="279"/>
    </row>
    <row r="115" spans="1:10" x14ac:dyDescent="0.35">
      <c r="A115" s="279"/>
      <c r="B115" s="279"/>
      <c r="C115" s="279"/>
      <c r="D115" s="279"/>
      <c r="E115" s="279"/>
      <c r="F115" s="279"/>
      <c r="G115" s="279"/>
      <c r="H115" s="279"/>
      <c r="I115" s="279"/>
      <c r="J115" s="279"/>
    </row>
    <row r="116" spans="1:10" x14ac:dyDescent="0.35">
      <c r="A116" s="279"/>
      <c r="B116" s="279"/>
      <c r="C116" s="279"/>
      <c r="D116" s="279"/>
      <c r="E116" s="279"/>
      <c r="F116" s="279"/>
      <c r="G116" s="279"/>
      <c r="H116" s="279"/>
      <c r="I116" s="279"/>
      <c r="J116" s="279"/>
    </row>
    <row r="117" spans="1:10" x14ac:dyDescent="0.35">
      <c r="A117" s="279"/>
      <c r="B117" s="279"/>
      <c r="C117" s="279"/>
      <c r="D117" s="279"/>
      <c r="E117" s="279"/>
      <c r="F117" s="279"/>
      <c r="G117" s="279"/>
      <c r="H117" s="279"/>
      <c r="I117" s="279"/>
      <c r="J117" s="279"/>
    </row>
    <row r="118" spans="1:10" x14ac:dyDescent="0.35">
      <c r="A118" s="279"/>
      <c r="B118" s="279"/>
      <c r="C118" s="279"/>
      <c r="D118" s="279"/>
      <c r="E118" s="279"/>
      <c r="F118" s="279"/>
      <c r="G118" s="279"/>
      <c r="H118" s="279"/>
      <c r="I118" s="279"/>
      <c r="J118" s="279"/>
    </row>
    <row r="119" spans="1:10" x14ac:dyDescent="0.35">
      <c r="A119" s="279"/>
      <c r="B119" s="279"/>
      <c r="C119" s="279"/>
      <c r="D119" s="279"/>
      <c r="E119" s="279"/>
      <c r="F119" s="279"/>
      <c r="G119" s="279"/>
      <c r="H119" s="279"/>
      <c r="I119" s="279"/>
      <c r="J119" s="279"/>
    </row>
    <row r="120" spans="1:10" x14ac:dyDescent="0.35">
      <c r="A120" s="279"/>
      <c r="B120" s="279"/>
      <c r="C120" s="279"/>
      <c r="D120" s="279"/>
      <c r="E120" s="279"/>
      <c r="F120" s="279"/>
      <c r="G120" s="279"/>
      <c r="H120" s="279"/>
      <c r="I120" s="279"/>
      <c r="J120" s="279"/>
    </row>
    <row r="121" spans="1:10" x14ac:dyDescent="0.35">
      <c r="A121" s="279"/>
      <c r="B121" s="279"/>
      <c r="C121" s="279"/>
      <c r="D121" s="279"/>
      <c r="E121" s="279"/>
      <c r="F121" s="279"/>
      <c r="G121" s="279"/>
      <c r="H121" s="279"/>
      <c r="I121" s="279"/>
      <c r="J121" s="279"/>
    </row>
    <row r="122" spans="1:10" x14ac:dyDescent="0.35">
      <c r="A122" s="279"/>
      <c r="B122" s="279"/>
      <c r="C122" s="279"/>
      <c r="D122" s="279"/>
      <c r="E122" s="279"/>
      <c r="F122" s="279"/>
      <c r="G122" s="279"/>
      <c r="H122" s="279"/>
      <c r="I122" s="279"/>
      <c r="J122" s="279"/>
    </row>
    <row r="123" spans="1:10" x14ac:dyDescent="0.35">
      <c r="A123" s="279"/>
      <c r="B123" s="279"/>
      <c r="C123" s="279"/>
      <c r="D123" s="279"/>
      <c r="E123" s="279"/>
      <c r="F123" s="279"/>
      <c r="G123" s="279"/>
      <c r="H123" s="279"/>
      <c r="I123" s="279"/>
      <c r="J123" s="279"/>
    </row>
    <row r="124" spans="1:10" x14ac:dyDescent="0.35">
      <c r="A124" s="279"/>
      <c r="B124" s="279"/>
      <c r="C124" s="279"/>
      <c r="D124" s="279"/>
      <c r="E124" s="279"/>
      <c r="F124" s="279"/>
      <c r="G124" s="279"/>
      <c r="H124" s="279"/>
      <c r="I124" s="279"/>
      <c r="J124" s="279"/>
    </row>
    <row r="125" spans="1:10" x14ac:dyDescent="0.35">
      <c r="A125" s="279"/>
      <c r="B125" s="279"/>
      <c r="C125" s="279"/>
      <c r="D125" s="279"/>
      <c r="E125" s="279"/>
      <c r="F125" s="279"/>
      <c r="G125" s="279"/>
      <c r="H125" s="279"/>
      <c r="I125" s="279"/>
      <c r="J125" s="279"/>
    </row>
    <row r="126" spans="1:10" x14ac:dyDescent="0.35">
      <c r="A126" s="279"/>
      <c r="B126" s="279"/>
      <c r="C126" s="279"/>
      <c r="D126" s="279"/>
      <c r="E126" s="279"/>
      <c r="F126" s="279"/>
      <c r="G126" s="279"/>
      <c r="H126" s="279"/>
      <c r="I126" s="279"/>
      <c r="J126" s="279"/>
    </row>
    <row r="127" spans="1:10" x14ac:dyDescent="0.35">
      <c r="A127" s="279"/>
      <c r="B127" s="279"/>
      <c r="C127" s="279"/>
      <c r="D127" s="279"/>
      <c r="E127" s="279"/>
      <c r="F127" s="279"/>
      <c r="G127" s="279"/>
      <c r="H127" s="279"/>
      <c r="I127" s="279"/>
      <c r="J127" s="279"/>
    </row>
    <row r="128" spans="1:10" x14ac:dyDescent="0.35">
      <c r="A128" s="279"/>
      <c r="B128" s="279"/>
      <c r="C128" s="279"/>
      <c r="D128" s="279"/>
      <c r="E128" s="279"/>
      <c r="F128" s="279"/>
      <c r="G128" s="279"/>
      <c r="H128" s="279"/>
      <c r="I128" s="279"/>
      <c r="J128" s="279"/>
    </row>
    <row r="129" spans="1:10" x14ac:dyDescent="0.35">
      <c r="A129" s="279"/>
      <c r="B129" s="279"/>
      <c r="C129" s="279"/>
      <c r="D129" s="279"/>
      <c r="E129" s="279"/>
      <c r="F129" s="279"/>
      <c r="G129" s="279"/>
      <c r="H129" s="279"/>
      <c r="I129" s="279"/>
      <c r="J129" s="279"/>
    </row>
    <row r="130" spans="1:10" x14ac:dyDescent="0.35">
      <c r="A130" s="279"/>
      <c r="B130" s="279"/>
      <c r="C130" s="279"/>
      <c r="D130" s="279"/>
      <c r="E130" s="279"/>
      <c r="F130" s="279"/>
      <c r="G130" s="279"/>
      <c r="H130" s="279"/>
      <c r="I130" s="279"/>
      <c r="J130" s="279"/>
    </row>
    <row r="131" spans="1:10" x14ac:dyDescent="0.35">
      <c r="A131" s="279"/>
      <c r="B131" s="279"/>
      <c r="C131" s="279"/>
      <c r="D131" s="279"/>
      <c r="E131" s="279"/>
      <c r="F131" s="279"/>
      <c r="G131" s="279"/>
      <c r="H131" s="279"/>
      <c r="I131" s="279"/>
      <c r="J131" s="279"/>
    </row>
    <row r="132" spans="1:10" x14ac:dyDescent="0.35">
      <c r="A132" s="279"/>
      <c r="B132" s="279"/>
      <c r="C132" s="279"/>
      <c r="D132" s="279"/>
      <c r="E132" s="279"/>
      <c r="F132" s="279"/>
      <c r="G132" s="279"/>
      <c r="H132" s="279"/>
      <c r="I132" s="279"/>
      <c r="J132" s="279"/>
    </row>
    <row r="133" spans="1:10" x14ac:dyDescent="0.35">
      <c r="A133" s="279"/>
      <c r="B133" s="279"/>
      <c r="C133" s="279"/>
      <c r="D133" s="279"/>
      <c r="E133" s="279"/>
      <c r="F133" s="279"/>
      <c r="G133" s="279"/>
      <c r="H133" s="279"/>
      <c r="I133" s="279"/>
      <c r="J133" s="279"/>
    </row>
    <row r="134" spans="1:10" x14ac:dyDescent="0.35">
      <c r="A134" s="279"/>
      <c r="B134" s="279"/>
      <c r="C134" s="279"/>
      <c r="D134" s="279"/>
      <c r="E134" s="279"/>
      <c r="F134" s="279"/>
      <c r="G134" s="279"/>
      <c r="H134" s="279"/>
      <c r="I134" s="279"/>
      <c r="J134" s="279"/>
    </row>
    <row r="135" spans="1:10" x14ac:dyDescent="0.35">
      <c r="A135" s="279"/>
      <c r="B135" s="279"/>
      <c r="C135" s="279"/>
      <c r="D135" s="279"/>
      <c r="E135" s="279"/>
      <c r="F135" s="279"/>
      <c r="G135" s="279"/>
      <c r="H135" s="279"/>
      <c r="I135" s="279"/>
      <c r="J135" s="279"/>
    </row>
    <row r="136" spans="1:10" x14ac:dyDescent="0.35">
      <c r="A136" s="279"/>
      <c r="B136" s="279"/>
      <c r="C136" s="279"/>
      <c r="D136" s="279"/>
      <c r="E136" s="279"/>
      <c r="F136" s="279"/>
      <c r="G136" s="279"/>
      <c r="H136" s="279"/>
      <c r="I136" s="279"/>
      <c r="J136" s="279"/>
    </row>
    <row r="137" spans="1:10" x14ac:dyDescent="0.35">
      <c r="A137" s="279"/>
      <c r="B137" s="279"/>
      <c r="C137" s="279"/>
      <c r="D137" s="279"/>
      <c r="E137" s="279"/>
      <c r="F137" s="279"/>
      <c r="G137" s="279"/>
      <c r="H137" s="279"/>
      <c r="I137" s="279"/>
      <c r="J137" s="279"/>
    </row>
    <row r="138" spans="1:10" x14ac:dyDescent="0.35">
      <c r="A138" s="279"/>
      <c r="B138" s="279"/>
      <c r="C138" s="279"/>
      <c r="D138" s="279"/>
      <c r="E138" s="279"/>
      <c r="F138" s="279"/>
      <c r="G138" s="279"/>
      <c r="H138" s="279"/>
      <c r="I138" s="279"/>
      <c r="J138" s="279"/>
    </row>
    <row r="139" spans="1:10" x14ac:dyDescent="0.35">
      <c r="A139" s="279"/>
      <c r="B139" s="279"/>
      <c r="C139" s="279"/>
      <c r="D139" s="279"/>
      <c r="E139" s="279"/>
      <c r="F139" s="279"/>
      <c r="G139" s="279"/>
      <c r="H139" s="279"/>
      <c r="I139" s="279"/>
      <c r="J139" s="279"/>
    </row>
    <row r="140" spans="1:10" x14ac:dyDescent="0.35">
      <c r="A140" s="279"/>
      <c r="B140" s="279"/>
      <c r="C140" s="279"/>
      <c r="D140" s="279"/>
      <c r="E140" s="279"/>
      <c r="F140" s="279"/>
      <c r="G140" s="279"/>
      <c r="H140" s="279"/>
      <c r="I140" s="279"/>
      <c r="J140" s="279"/>
    </row>
    <row r="141" spans="1:10" x14ac:dyDescent="0.35">
      <c r="A141" s="279"/>
      <c r="B141" s="279"/>
      <c r="C141" s="279"/>
      <c r="D141" s="279"/>
      <c r="E141" s="279"/>
      <c r="F141" s="279"/>
      <c r="G141" s="279"/>
      <c r="H141" s="279"/>
      <c r="I141" s="279"/>
      <c r="J141" s="279"/>
    </row>
    <row r="142" spans="1:10" x14ac:dyDescent="0.35">
      <c r="A142" s="279"/>
      <c r="B142" s="279"/>
      <c r="C142" s="279"/>
      <c r="D142" s="279"/>
      <c r="E142" s="279"/>
      <c r="F142" s="279"/>
      <c r="G142" s="279"/>
      <c r="H142" s="279"/>
      <c r="I142" s="279"/>
      <c r="J142" s="279"/>
    </row>
    <row r="143" spans="1:10" x14ac:dyDescent="0.35">
      <c r="A143" s="279"/>
      <c r="B143" s="279"/>
      <c r="C143" s="279"/>
      <c r="D143" s="279"/>
      <c r="E143" s="279"/>
      <c r="F143" s="279"/>
      <c r="G143" s="279"/>
      <c r="H143" s="279"/>
      <c r="I143" s="279"/>
      <c r="J143" s="279"/>
    </row>
    <row r="144" spans="1:10" x14ac:dyDescent="0.35">
      <c r="A144" s="279"/>
      <c r="B144" s="279"/>
      <c r="C144" s="279"/>
      <c r="D144" s="279"/>
      <c r="E144" s="279"/>
      <c r="F144" s="279"/>
      <c r="G144" s="279"/>
      <c r="H144" s="279"/>
      <c r="I144" s="279"/>
      <c r="J144" s="279"/>
    </row>
    <row r="145" spans="1:10" x14ac:dyDescent="0.35">
      <c r="A145" s="279"/>
      <c r="B145" s="279"/>
      <c r="C145" s="279"/>
      <c r="D145" s="279"/>
      <c r="E145" s="279"/>
      <c r="F145" s="279"/>
      <c r="G145" s="279"/>
      <c r="H145" s="279"/>
      <c r="I145" s="279"/>
      <c r="J145" s="279"/>
    </row>
    <row r="146" spans="1:10" x14ac:dyDescent="0.35">
      <c r="A146" s="279"/>
      <c r="B146" s="279"/>
      <c r="C146" s="279"/>
      <c r="D146" s="279"/>
      <c r="E146" s="279"/>
      <c r="F146" s="279"/>
      <c r="G146" s="279"/>
      <c r="H146" s="279"/>
      <c r="I146" s="279"/>
      <c r="J146" s="279"/>
    </row>
    <row r="147" spans="1:10" x14ac:dyDescent="0.35">
      <c r="A147" s="279"/>
      <c r="B147" s="279"/>
      <c r="C147" s="279"/>
      <c r="D147" s="279"/>
      <c r="E147" s="279"/>
      <c r="F147" s="279"/>
      <c r="G147" s="279"/>
      <c r="H147" s="279"/>
      <c r="I147" s="279"/>
      <c r="J147" s="279"/>
    </row>
    <row r="148" spans="1:10" x14ac:dyDescent="0.35">
      <c r="A148" s="279"/>
      <c r="B148" s="279"/>
      <c r="C148" s="279"/>
      <c r="D148" s="279"/>
      <c r="E148" s="279"/>
      <c r="F148" s="279"/>
      <c r="G148" s="279"/>
      <c r="H148" s="279"/>
      <c r="I148" s="279"/>
      <c r="J148" s="279"/>
    </row>
    <row r="149" spans="1:10" x14ac:dyDescent="0.35">
      <c r="A149" s="279"/>
      <c r="B149" s="279"/>
      <c r="C149" s="279"/>
      <c r="D149" s="279"/>
      <c r="E149" s="279"/>
      <c r="F149" s="279"/>
      <c r="G149" s="279"/>
      <c r="H149" s="279"/>
      <c r="I149" s="279"/>
      <c r="J149" s="279"/>
    </row>
    <row r="150" spans="1:10" x14ac:dyDescent="0.35">
      <c r="A150" s="279"/>
      <c r="B150" s="279"/>
      <c r="C150" s="279"/>
      <c r="D150" s="279"/>
      <c r="E150" s="279"/>
      <c r="F150" s="279"/>
      <c r="G150" s="279"/>
      <c r="H150" s="279"/>
      <c r="I150" s="279"/>
      <c r="J150" s="279"/>
    </row>
    <row r="151" spans="1:10" x14ac:dyDescent="0.35">
      <c r="A151" s="279"/>
      <c r="B151" s="279"/>
      <c r="C151" s="279"/>
      <c r="D151" s="279"/>
      <c r="E151" s="279"/>
      <c r="F151" s="279"/>
      <c r="G151" s="279"/>
      <c r="H151" s="279"/>
      <c r="I151" s="279"/>
      <c r="J151" s="279"/>
    </row>
    <row r="152" spans="1:10" x14ac:dyDescent="0.35">
      <c r="A152" s="279"/>
      <c r="B152" s="279"/>
      <c r="C152" s="279"/>
      <c r="D152" s="279"/>
      <c r="E152" s="279"/>
      <c r="F152" s="279"/>
      <c r="G152" s="279"/>
      <c r="H152" s="279"/>
      <c r="I152" s="279"/>
      <c r="J152" s="279"/>
    </row>
    <row r="153" spans="1:10" x14ac:dyDescent="0.35">
      <c r="A153" s="279"/>
      <c r="B153" s="279"/>
      <c r="C153" s="279"/>
      <c r="D153" s="279"/>
      <c r="E153" s="279"/>
      <c r="F153" s="279"/>
      <c r="G153" s="279"/>
      <c r="H153" s="279"/>
      <c r="I153" s="279"/>
      <c r="J153" s="279"/>
    </row>
    <row r="154" spans="1:10" x14ac:dyDescent="0.35">
      <c r="A154" s="279"/>
      <c r="B154" s="279"/>
      <c r="C154" s="279"/>
      <c r="D154" s="279"/>
      <c r="E154" s="279"/>
      <c r="F154" s="279"/>
      <c r="G154" s="279"/>
      <c r="H154" s="279"/>
      <c r="I154" s="279"/>
      <c r="J154" s="279"/>
    </row>
    <row r="155" spans="1:10" x14ac:dyDescent="0.35">
      <c r="A155" s="279"/>
      <c r="B155" s="279"/>
      <c r="C155" s="279"/>
      <c r="D155" s="279"/>
      <c r="E155" s="279"/>
      <c r="F155" s="279"/>
      <c r="G155" s="279"/>
      <c r="H155" s="279"/>
      <c r="I155" s="279"/>
      <c r="J155" s="279"/>
    </row>
    <row r="156" spans="1:10" x14ac:dyDescent="0.35">
      <c r="A156" s="279"/>
      <c r="B156" s="279"/>
      <c r="C156" s="279"/>
      <c r="D156" s="279"/>
      <c r="E156" s="279"/>
      <c r="F156" s="279"/>
      <c r="G156" s="279"/>
      <c r="H156" s="279"/>
      <c r="I156" s="279"/>
      <c r="J156" s="279"/>
    </row>
    <row r="157" spans="1:10" x14ac:dyDescent="0.35">
      <c r="A157" s="279"/>
      <c r="B157" s="279"/>
      <c r="C157" s="279"/>
      <c r="D157" s="279"/>
      <c r="E157" s="279"/>
      <c r="F157" s="279"/>
      <c r="G157" s="279"/>
      <c r="H157" s="279"/>
      <c r="I157" s="279"/>
      <c r="J157" s="279"/>
    </row>
    <row r="158" spans="1:10" x14ac:dyDescent="0.35">
      <c r="A158" s="279"/>
      <c r="B158" s="279"/>
      <c r="C158" s="279"/>
      <c r="D158" s="279"/>
      <c r="E158" s="279"/>
      <c r="F158" s="279"/>
      <c r="G158" s="279"/>
      <c r="H158" s="279"/>
      <c r="I158" s="279"/>
      <c r="J158" s="279"/>
    </row>
    <row r="159" spans="1:10" x14ac:dyDescent="0.35">
      <c r="A159" s="279"/>
      <c r="B159" s="279"/>
      <c r="C159" s="279"/>
      <c r="D159" s="279"/>
      <c r="E159" s="279"/>
      <c r="F159" s="279"/>
      <c r="G159" s="279"/>
      <c r="H159" s="279"/>
      <c r="I159" s="279"/>
      <c r="J159" s="279"/>
    </row>
    <row r="160" spans="1:10" x14ac:dyDescent="0.35">
      <c r="A160" s="279"/>
      <c r="B160" s="279"/>
      <c r="C160" s="279"/>
      <c r="D160" s="279"/>
      <c r="E160" s="279"/>
      <c r="F160" s="279"/>
      <c r="G160" s="279"/>
      <c r="H160" s="279"/>
      <c r="I160" s="279"/>
      <c r="J160" s="279"/>
    </row>
    <row r="161" spans="1:10" x14ac:dyDescent="0.35">
      <c r="A161" s="279"/>
      <c r="B161" s="279"/>
      <c r="C161" s="279"/>
      <c r="D161" s="279"/>
      <c r="E161" s="279"/>
      <c r="F161" s="279"/>
      <c r="G161" s="279"/>
      <c r="H161" s="279"/>
      <c r="I161" s="279"/>
      <c r="J161" s="279"/>
    </row>
    <row r="162" spans="1:10" x14ac:dyDescent="0.35">
      <c r="A162" s="279"/>
      <c r="B162" s="279"/>
      <c r="C162" s="279"/>
      <c r="D162" s="279"/>
      <c r="E162" s="279"/>
      <c r="F162" s="279"/>
      <c r="G162" s="279"/>
      <c r="H162" s="279"/>
      <c r="I162" s="279"/>
      <c r="J162" s="279"/>
    </row>
    <row r="163" spans="1:10" x14ac:dyDescent="0.35">
      <c r="A163" s="279"/>
      <c r="B163" s="279"/>
      <c r="C163" s="279"/>
      <c r="D163" s="279"/>
      <c r="E163" s="279"/>
      <c r="F163" s="279"/>
      <c r="G163" s="279"/>
      <c r="H163" s="279"/>
      <c r="I163" s="279"/>
      <c r="J163" s="279"/>
    </row>
    <row r="164" spans="1:10" x14ac:dyDescent="0.35">
      <c r="A164" s="279"/>
      <c r="B164" s="279"/>
      <c r="C164" s="279"/>
      <c r="D164" s="279"/>
      <c r="E164" s="279"/>
      <c r="F164" s="279"/>
      <c r="G164" s="279"/>
      <c r="H164" s="279"/>
      <c r="I164" s="279"/>
      <c r="J164" s="279"/>
    </row>
    <row r="165" spans="1:10" x14ac:dyDescent="0.35">
      <c r="A165" s="279"/>
      <c r="B165" s="279"/>
      <c r="C165" s="279"/>
      <c r="D165" s="279"/>
      <c r="E165" s="279"/>
      <c r="F165" s="279"/>
      <c r="G165" s="279"/>
      <c r="H165" s="279"/>
      <c r="I165" s="279"/>
      <c r="J165" s="279"/>
    </row>
    <row r="166" spans="1:10" x14ac:dyDescent="0.35">
      <c r="A166" s="279"/>
      <c r="B166" s="279"/>
      <c r="C166" s="279"/>
      <c r="D166" s="279"/>
      <c r="E166" s="279"/>
      <c r="F166" s="279"/>
      <c r="G166" s="279"/>
      <c r="H166" s="279"/>
      <c r="I166" s="279"/>
      <c r="J166" s="279"/>
    </row>
    <row r="167" spans="1:10" x14ac:dyDescent="0.35">
      <c r="A167" s="279"/>
      <c r="B167" s="279"/>
      <c r="C167" s="279"/>
      <c r="D167" s="279"/>
      <c r="E167" s="279"/>
      <c r="F167" s="279"/>
      <c r="G167" s="279"/>
      <c r="H167" s="279"/>
      <c r="I167" s="279"/>
      <c r="J167" s="279"/>
    </row>
    <row r="168" spans="1:10" x14ac:dyDescent="0.35">
      <c r="A168" s="279"/>
      <c r="B168" s="279"/>
      <c r="C168" s="279"/>
      <c r="D168" s="279"/>
      <c r="E168" s="279"/>
      <c r="F168" s="279"/>
      <c r="G168" s="279"/>
      <c r="H168" s="279"/>
      <c r="I168" s="279"/>
      <c r="J168" s="279"/>
    </row>
    <row r="169" spans="1:10" x14ac:dyDescent="0.35">
      <c r="A169" s="279"/>
      <c r="B169" s="279"/>
      <c r="C169" s="279"/>
      <c r="D169" s="279"/>
      <c r="E169" s="279"/>
      <c r="F169" s="279"/>
      <c r="G169" s="279"/>
      <c r="H169" s="279"/>
      <c r="I169" s="279"/>
      <c r="J169" s="279"/>
    </row>
    <row r="170" spans="1:10" x14ac:dyDescent="0.35">
      <c r="A170" s="279"/>
      <c r="B170" s="279"/>
      <c r="C170" s="279"/>
      <c r="D170" s="279"/>
      <c r="E170" s="279"/>
      <c r="F170" s="279"/>
      <c r="G170" s="279"/>
      <c r="H170" s="279"/>
      <c r="I170" s="279"/>
      <c r="J170" s="279"/>
    </row>
    <row r="171" spans="1:10" x14ac:dyDescent="0.35">
      <c r="A171" s="279"/>
      <c r="B171" s="279"/>
      <c r="C171" s="279"/>
      <c r="D171" s="279"/>
      <c r="E171" s="279"/>
      <c r="F171" s="279"/>
      <c r="G171" s="279"/>
      <c r="H171" s="279"/>
      <c r="I171" s="279"/>
      <c r="J171" s="279"/>
    </row>
    <row r="172" spans="1:10" x14ac:dyDescent="0.35">
      <c r="A172" s="279"/>
      <c r="B172" s="279"/>
      <c r="C172" s="279"/>
      <c r="D172" s="279"/>
      <c r="E172" s="279"/>
      <c r="F172" s="279"/>
      <c r="G172" s="279"/>
      <c r="H172" s="279"/>
      <c r="I172" s="279"/>
      <c r="J172" s="279"/>
    </row>
    <row r="173" spans="1:10" x14ac:dyDescent="0.35">
      <c r="A173" s="279"/>
      <c r="B173" s="279"/>
      <c r="C173" s="279"/>
      <c r="D173" s="279"/>
      <c r="E173" s="279"/>
      <c r="F173" s="279"/>
      <c r="G173" s="279"/>
      <c r="H173" s="279"/>
      <c r="I173" s="279"/>
      <c r="J173" s="279"/>
    </row>
    <row r="174" spans="1:10" x14ac:dyDescent="0.35">
      <c r="A174" s="279"/>
      <c r="B174" s="279"/>
      <c r="C174" s="279"/>
      <c r="D174" s="279"/>
      <c r="E174" s="279"/>
      <c r="F174" s="279"/>
      <c r="G174" s="279"/>
      <c r="H174" s="279"/>
      <c r="I174" s="279"/>
      <c r="J174" s="279"/>
    </row>
    <row r="175" spans="1:10" x14ac:dyDescent="0.35">
      <c r="A175" s="279"/>
      <c r="B175" s="279"/>
      <c r="C175" s="279"/>
      <c r="D175" s="279"/>
      <c r="E175" s="279"/>
      <c r="F175" s="279"/>
      <c r="G175" s="279"/>
      <c r="H175" s="279"/>
      <c r="I175" s="279"/>
      <c r="J175" s="279"/>
    </row>
    <row r="176" spans="1:10" x14ac:dyDescent="0.35">
      <c r="A176" s="279"/>
      <c r="B176" s="279"/>
      <c r="C176" s="279"/>
      <c r="D176" s="279"/>
      <c r="E176" s="279"/>
      <c r="F176" s="279"/>
      <c r="G176" s="279"/>
      <c r="H176" s="279"/>
      <c r="I176" s="279"/>
      <c r="J176" s="279"/>
    </row>
    <row r="177" spans="1:10" x14ac:dyDescent="0.35">
      <c r="A177" s="279"/>
      <c r="B177" s="279"/>
      <c r="C177" s="279"/>
      <c r="D177" s="279"/>
      <c r="E177" s="279"/>
      <c r="F177" s="279"/>
      <c r="G177" s="279"/>
      <c r="H177" s="279"/>
      <c r="I177" s="279"/>
      <c r="J177" s="279"/>
    </row>
    <row r="178" spans="1:10" x14ac:dyDescent="0.35">
      <c r="A178" s="279"/>
      <c r="B178" s="279"/>
      <c r="C178" s="279"/>
      <c r="D178" s="279"/>
      <c r="E178" s="279"/>
      <c r="F178" s="279"/>
      <c r="G178" s="279"/>
      <c r="H178" s="279"/>
      <c r="I178" s="279"/>
      <c r="J178" s="279"/>
    </row>
    <row r="179" spans="1:10" x14ac:dyDescent="0.35">
      <c r="A179" s="279"/>
      <c r="B179" s="279"/>
      <c r="C179" s="279"/>
      <c r="D179" s="279"/>
      <c r="E179" s="279"/>
      <c r="F179" s="279"/>
      <c r="G179" s="279"/>
      <c r="H179" s="279"/>
      <c r="I179" s="279"/>
      <c r="J179" s="279"/>
    </row>
    <row r="180" spans="1:10" x14ac:dyDescent="0.35">
      <c r="A180" s="279"/>
      <c r="B180" s="279"/>
      <c r="C180" s="279"/>
      <c r="D180" s="279"/>
      <c r="E180" s="279"/>
      <c r="F180" s="279"/>
      <c r="G180" s="279"/>
      <c r="H180" s="279"/>
      <c r="I180" s="279"/>
      <c r="J180" s="279"/>
    </row>
    <row r="181" spans="1:10" x14ac:dyDescent="0.35">
      <c r="A181" s="279"/>
      <c r="B181" s="279"/>
      <c r="C181" s="279"/>
      <c r="D181" s="279"/>
      <c r="E181" s="279"/>
      <c r="F181" s="279"/>
      <c r="G181" s="279"/>
      <c r="H181" s="279"/>
      <c r="I181" s="279"/>
      <c r="J181" s="279"/>
    </row>
    <row r="182" spans="1:10" x14ac:dyDescent="0.35">
      <c r="A182" s="279"/>
      <c r="B182" s="279"/>
      <c r="C182" s="279"/>
      <c r="D182" s="279"/>
      <c r="E182" s="279"/>
      <c r="F182" s="279"/>
      <c r="G182" s="279"/>
      <c r="H182" s="279"/>
      <c r="I182" s="279"/>
      <c r="J182" s="279"/>
    </row>
    <row r="183" spans="1:10" x14ac:dyDescent="0.35">
      <c r="A183" s="279"/>
      <c r="B183" s="279"/>
      <c r="C183" s="279"/>
      <c r="D183" s="279"/>
      <c r="E183" s="279"/>
      <c r="F183" s="279"/>
      <c r="G183" s="279"/>
      <c r="H183" s="279"/>
      <c r="I183" s="279"/>
      <c r="J183" s="279"/>
    </row>
    <row r="184" spans="1:10" x14ac:dyDescent="0.35">
      <c r="A184" s="279"/>
      <c r="B184" s="279"/>
      <c r="C184" s="279"/>
      <c r="D184" s="279"/>
      <c r="E184" s="279"/>
      <c r="F184" s="279"/>
      <c r="G184" s="279"/>
      <c r="H184" s="279"/>
      <c r="I184" s="279"/>
      <c r="J184" s="279"/>
    </row>
    <row r="185" spans="1:10" x14ac:dyDescent="0.35">
      <c r="A185" s="279"/>
      <c r="B185" s="279"/>
      <c r="C185" s="279"/>
      <c r="D185" s="279"/>
      <c r="E185" s="279"/>
      <c r="F185" s="279"/>
      <c r="G185" s="279"/>
      <c r="H185" s="279"/>
      <c r="I185" s="279"/>
      <c r="J185" s="279"/>
    </row>
    <row r="186" spans="1:10" x14ac:dyDescent="0.35">
      <c r="A186" s="279"/>
      <c r="B186" s="279"/>
      <c r="C186" s="279"/>
      <c r="D186" s="279"/>
      <c r="E186" s="279"/>
      <c r="F186" s="279"/>
      <c r="G186" s="279"/>
      <c r="H186" s="279"/>
      <c r="I186" s="279"/>
      <c r="J186" s="279"/>
    </row>
    <row r="187" spans="1:10" x14ac:dyDescent="0.35">
      <c r="A187" s="279"/>
      <c r="B187" s="279"/>
      <c r="C187" s="279"/>
      <c r="D187" s="279"/>
      <c r="E187" s="279"/>
      <c r="F187" s="279"/>
      <c r="G187" s="279"/>
      <c r="H187" s="279"/>
      <c r="I187" s="279"/>
      <c r="J187" s="279"/>
    </row>
    <row r="188" spans="1:10" x14ac:dyDescent="0.35">
      <c r="A188" s="279"/>
      <c r="B188" s="279"/>
      <c r="C188" s="279"/>
      <c r="D188" s="279"/>
      <c r="E188" s="279"/>
      <c r="F188" s="279"/>
      <c r="G188" s="279"/>
      <c r="H188" s="279"/>
      <c r="I188" s="279"/>
      <c r="J188" s="279"/>
    </row>
    <row r="189" spans="1:10" x14ac:dyDescent="0.35">
      <c r="A189" s="279"/>
      <c r="B189" s="279"/>
      <c r="C189" s="279"/>
      <c r="D189" s="279"/>
      <c r="E189" s="279"/>
      <c r="F189" s="279"/>
      <c r="G189" s="279"/>
      <c r="H189" s="279"/>
      <c r="I189" s="279"/>
      <c r="J189" s="279"/>
    </row>
    <row r="190" spans="1:10" x14ac:dyDescent="0.35">
      <c r="A190" s="279"/>
      <c r="B190" s="279"/>
      <c r="C190" s="279"/>
      <c r="D190" s="279"/>
      <c r="E190" s="279"/>
      <c r="F190" s="279"/>
      <c r="G190" s="279"/>
      <c r="H190" s="279"/>
      <c r="I190" s="279"/>
      <c r="J190" s="279"/>
    </row>
    <row r="191" spans="1:10" x14ac:dyDescent="0.35">
      <c r="A191" s="279"/>
      <c r="B191" s="279"/>
      <c r="C191" s="279"/>
      <c r="D191" s="279"/>
      <c r="E191" s="279"/>
      <c r="F191" s="279"/>
      <c r="G191" s="279"/>
      <c r="H191" s="279"/>
      <c r="I191" s="279"/>
      <c r="J191" s="279"/>
    </row>
    <row r="192" spans="1:10" x14ac:dyDescent="0.35">
      <c r="A192" s="279"/>
      <c r="B192" s="279"/>
      <c r="C192" s="279"/>
      <c r="D192" s="279"/>
      <c r="E192" s="279"/>
      <c r="F192" s="279"/>
      <c r="G192" s="279"/>
      <c r="H192" s="279"/>
      <c r="I192" s="279"/>
      <c r="J192" s="279"/>
    </row>
    <row r="193" spans="1:10" x14ac:dyDescent="0.35">
      <c r="A193" s="279"/>
      <c r="B193" s="279"/>
      <c r="C193" s="279"/>
      <c r="D193" s="279"/>
      <c r="E193" s="279"/>
      <c r="F193" s="279"/>
      <c r="G193" s="279"/>
      <c r="H193" s="279"/>
      <c r="I193" s="279"/>
      <c r="J193" s="279"/>
    </row>
    <row r="194" spans="1:10" x14ac:dyDescent="0.35">
      <c r="A194" s="279"/>
      <c r="B194" s="279"/>
      <c r="C194" s="279"/>
      <c r="D194" s="279"/>
      <c r="E194" s="279"/>
      <c r="F194" s="279"/>
      <c r="G194" s="279"/>
      <c r="H194" s="279"/>
      <c r="I194" s="279"/>
      <c r="J194" s="279"/>
    </row>
    <row r="195" spans="1:10" x14ac:dyDescent="0.35">
      <c r="A195" s="279"/>
      <c r="B195" s="279"/>
      <c r="C195" s="279"/>
      <c r="D195" s="279"/>
      <c r="E195" s="279"/>
      <c r="F195" s="279"/>
      <c r="G195" s="279"/>
      <c r="H195" s="279"/>
      <c r="I195" s="279"/>
      <c r="J195" s="279"/>
    </row>
    <row r="196" spans="1:10" x14ac:dyDescent="0.35">
      <c r="A196" s="279"/>
      <c r="B196" s="279"/>
      <c r="C196" s="279"/>
      <c r="D196" s="279"/>
      <c r="E196" s="279"/>
      <c r="F196" s="279"/>
      <c r="G196" s="279"/>
      <c r="H196" s="279"/>
      <c r="I196" s="279"/>
      <c r="J196" s="279"/>
    </row>
    <row r="197" spans="1:10" x14ac:dyDescent="0.35">
      <c r="A197" s="279"/>
      <c r="B197" s="279"/>
      <c r="C197" s="279"/>
      <c r="D197" s="279"/>
      <c r="E197" s="279"/>
      <c r="F197" s="279"/>
      <c r="G197" s="279"/>
      <c r="H197" s="279"/>
      <c r="I197" s="279"/>
      <c r="J197" s="279"/>
    </row>
    <row r="198" spans="1:10" x14ac:dyDescent="0.35">
      <c r="A198" s="279"/>
      <c r="B198" s="279"/>
      <c r="C198" s="279"/>
      <c r="D198" s="279"/>
      <c r="E198" s="279"/>
      <c r="F198" s="279"/>
      <c r="G198" s="279"/>
      <c r="H198" s="279"/>
      <c r="I198" s="279"/>
      <c r="J198" s="279"/>
    </row>
    <row r="199" spans="1:10" x14ac:dyDescent="0.35">
      <c r="A199" s="279"/>
      <c r="B199" s="279"/>
      <c r="C199" s="279"/>
      <c r="D199" s="279"/>
      <c r="E199" s="279"/>
      <c r="F199" s="279"/>
      <c r="G199" s="279"/>
      <c r="H199" s="279"/>
      <c r="I199" s="279"/>
      <c r="J199" s="279"/>
    </row>
    <row r="200" spans="1:10" x14ac:dyDescent="0.35">
      <c r="A200" s="279"/>
      <c r="B200" s="279"/>
      <c r="C200" s="279"/>
      <c r="D200" s="279"/>
      <c r="E200" s="279"/>
      <c r="F200" s="279"/>
      <c r="G200" s="279"/>
      <c r="H200" s="279"/>
      <c r="I200" s="279"/>
      <c r="J200" s="279"/>
    </row>
    <row r="201" spans="1:10" x14ac:dyDescent="0.35">
      <c r="A201" s="279"/>
      <c r="B201" s="279"/>
      <c r="C201" s="279"/>
      <c r="D201" s="279"/>
      <c r="E201" s="279"/>
      <c r="F201" s="279"/>
      <c r="G201" s="279"/>
      <c r="H201" s="279"/>
      <c r="I201" s="279"/>
      <c r="J201" s="279"/>
    </row>
    <row r="202" spans="1:10" x14ac:dyDescent="0.35">
      <c r="A202" s="279"/>
      <c r="B202" s="279"/>
      <c r="C202" s="279"/>
      <c r="D202" s="279"/>
      <c r="E202" s="279"/>
      <c r="F202" s="279"/>
      <c r="G202" s="279"/>
      <c r="H202" s="279"/>
      <c r="I202" s="279"/>
      <c r="J202" s="279"/>
    </row>
    <row r="203" spans="1:10" x14ac:dyDescent="0.35">
      <c r="A203" s="279"/>
      <c r="B203" s="279"/>
      <c r="C203" s="279"/>
      <c r="D203" s="279"/>
      <c r="E203" s="279"/>
      <c r="F203" s="279"/>
      <c r="G203" s="279"/>
      <c r="H203" s="279"/>
      <c r="I203" s="279"/>
      <c r="J203" s="279"/>
    </row>
    <row r="204" spans="1:10" x14ac:dyDescent="0.35">
      <c r="A204" s="279"/>
      <c r="B204" s="279"/>
      <c r="C204" s="279"/>
      <c r="D204" s="279"/>
      <c r="E204" s="279"/>
      <c r="F204" s="279"/>
      <c r="G204" s="279"/>
      <c r="H204" s="279"/>
      <c r="I204" s="279"/>
      <c r="J204" s="279"/>
    </row>
    <row r="205" spans="1:10" x14ac:dyDescent="0.35">
      <c r="A205" s="279"/>
      <c r="B205" s="279"/>
      <c r="C205" s="279"/>
      <c r="D205" s="279"/>
      <c r="E205" s="279"/>
      <c r="F205" s="279"/>
      <c r="G205" s="279"/>
      <c r="H205" s="279"/>
      <c r="I205" s="279"/>
      <c r="J205" s="279"/>
    </row>
    <row r="206" spans="1:10" x14ac:dyDescent="0.35">
      <c r="A206" s="279"/>
      <c r="B206" s="279"/>
      <c r="C206" s="279"/>
      <c r="D206" s="279"/>
      <c r="E206" s="279"/>
      <c r="F206" s="279"/>
      <c r="G206" s="279"/>
      <c r="H206" s="279"/>
      <c r="I206" s="279"/>
      <c r="J206" s="279"/>
    </row>
    <row r="207" spans="1:10" x14ac:dyDescent="0.35">
      <c r="A207" s="279"/>
      <c r="B207" s="279"/>
      <c r="C207" s="279"/>
      <c r="D207" s="279"/>
      <c r="E207" s="279"/>
      <c r="F207" s="279"/>
      <c r="G207" s="279"/>
      <c r="H207" s="279"/>
      <c r="I207" s="279"/>
      <c r="J207" s="279"/>
    </row>
    <row r="208" spans="1:10" x14ac:dyDescent="0.35">
      <c r="A208" s="279"/>
      <c r="B208" s="279"/>
      <c r="C208" s="279"/>
      <c r="D208" s="279"/>
      <c r="E208" s="279"/>
      <c r="F208" s="279"/>
      <c r="G208" s="279"/>
      <c r="H208" s="279"/>
      <c r="I208" s="279"/>
      <c r="J208" s="279"/>
    </row>
    <row r="209" spans="1:10" x14ac:dyDescent="0.35">
      <c r="A209" s="279"/>
      <c r="B209" s="279"/>
      <c r="C209" s="279"/>
      <c r="D209" s="279"/>
      <c r="E209" s="279"/>
      <c r="F209" s="279"/>
      <c r="G209" s="279"/>
      <c r="H209" s="279"/>
      <c r="I209" s="279"/>
      <c r="J209" s="279"/>
    </row>
    <row r="210" spans="1:10" x14ac:dyDescent="0.35">
      <c r="A210" s="279"/>
      <c r="B210" s="279"/>
      <c r="C210" s="279"/>
      <c r="D210" s="279"/>
      <c r="E210" s="279"/>
      <c r="F210" s="279"/>
      <c r="G210" s="279"/>
      <c r="H210" s="279"/>
      <c r="I210" s="279"/>
      <c r="J210" s="279"/>
    </row>
    <row r="211" spans="1:10" x14ac:dyDescent="0.35">
      <c r="A211" s="279"/>
      <c r="B211" s="279"/>
      <c r="C211" s="279"/>
      <c r="D211" s="279"/>
      <c r="E211" s="279"/>
      <c r="F211" s="279"/>
      <c r="G211" s="279"/>
      <c r="H211" s="279"/>
      <c r="I211" s="279"/>
      <c r="J211" s="279"/>
    </row>
    <row r="212" spans="1:10" x14ac:dyDescent="0.35">
      <c r="A212" s="279"/>
      <c r="B212" s="279"/>
      <c r="C212" s="279"/>
      <c r="D212" s="279"/>
      <c r="E212" s="279"/>
      <c r="F212" s="279"/>
      <c r="G212" s="279"/>
      <c r="H212" s="279"/>
      <c r="I212" s="279"/>
      <c r="J212" s="279"/>
    </row>
    <row r="213" spans="1:10" x14ac:dyDescent="0.35">
      <c r="A213" s="279"/>
      <c r="B213" s="279"/>
      <c r="C213" s="279"/>
      <c r="D213" s="279"/>
      <c r="E213" s="279"/>
      <c r="F213" s="279"/>
      <c r="G213" s="279"/>
      <c r="H213" s="279"/>
      <c r="I213" s="279"/>
      <c r="J213" s="279"/>
    </row>
    <row r="214" spans="1:10" x14ac:dyDescent="0.35">
      <c r="A214" s="279"/>
      <c r="B214" s="279"/>
      <c r="C214" s="279"/>
      <c r="D214" s="279"/>
      <c r="E214" s="279"/>
      <c r="F214" s="279"/>
      <c r="G214" s="279"/>
      <c r="H214" s="279"/>
      <c r="I214" s="279"/>
      <c r="J214" s="279"/>
    </row>
    <row r="215" spans="1:10" x14ac:dyDescent="0.35">
      <c r="A215" s="279"/>
      <c r="B215" s="279"/>
      <c r="C215" s="279"/>
      <c r="D215" s="279"/>
      <c r="E215" s="279"/>
      <c r="F215" s="279"/>
      <c r="G215" s="279"/>
      <c r="H215" s="279"/>
      <c r="I215" s="279"/>
      <c r="J215" s="279"/>
    </row>
    <row r="216" spans="1:10" x14ac:dyDescent="0.35">
      <c r="A216" s="279"/>
      <c r="B216" s="279"/>
      <c r="C216" s="279"/>
      <c r="D216" s="279"/>
      <c r="E216" s="279"/>
      <c r="F216" s="279"/>
      <c r="G216" s="279"/>
      <c r="H216" s="279"/>
      <c r="I216" s="279"/>
      <c r="J216" s="279"/>
    </row>
    <row r="217" spans="1:10" x14ac:dyDescent="0.35">
      <c r="A217" s="279"/>
      <c r="B217" s="279"/>
      <c r="C217" s="279"/>
      <c r="D217" s="279"/>
      <c r="E217" s="279"/>
      <c r="F217" s="279"/>
      <c r="G217" s="279"/>
      <c r="H217" s="279"/>
      <c r="I217" s="279"/>
      <c r="J217" s="279"/>
    </row>
    <row r="218" spans="1:10" x14ac:dyDescent="0.35">
      <c r="A218" s="279"/>
      <c r="B218" s="279"/>
      <c r="C218" s="279"/>
      <c r="D218" s="279"/>
      <c r="E218" s="279"/>
      <c r="F218" s="279"/>
      <c r="G218" s="279"/>
      <c r="H218" s="279"/>
      <c r="I218" s="279"/>
      <c r="J218" s="279"/>
    </row>
    <row r="219" spans="1:10" x14ac:dyDescent="0.35">
      <c r="A219" s="279"/>
      <c r="B219" s="279"/>
      <c r="C219" s="279"/>
      <c r="D219" s="279"/>
      <c r="E219" s="279"/>
      <c r="F219" s="279"/>
      <c r="G219" s="279"/>
      <c r="H219" s="279"/>
      <c r="I219" s="279"/>
      <c r="J219" s="279"/>
    </row>
    <row r="220" spans="1:10" x14ac:dyDescent="0.35">
      <c r="A220" s="279"/>
      <c r="B220" s="279"/>
      <c r="C220" s="279"/>
      <c r="D220" s="279"/>
      <c r="E220" s="279"/>
      <c r="F220" s="279"/>
      <c r="G220" s="279"/>
      <c r="H220" s="279"/>
      <c r="I220" s="279"/>
      <c r="J220" s="279"/>
    </row>
    <row r="221" spans="1:10" x14ac:dyDescent="0.35">
      <c r="A221" s="279"/>
      <c r="B221" s="279"/>
      <c r="C221" s="279"/>
      <c r="D221" s="279"/>
      <c r="E221" s="279"/>
      <c r="F221" s="279"/>
      <c r="G221" s="279"/>
      <c r="H221" s="279"/>
      <c r="I221" s="279"/>
      <c r="J221" s="279"/>
    </row>
    <row r="222" spans="1:10" x14ac:dyDescent="0.35">
      <c r="A222" s="279"/>
      <c r="B222" s="279"/>
      <c r="C222" s="279"/>
      <c r="D222" s="279"/>
      <c r="E222" s="279"/>
      <c r="F222" s="279"/>
      <c r="G222" s="279"/>
      <c r="H222" s="279"/>
      <c r="I222" s="279"/>
      <c r="J222" s="279"/>
    </row>
    <row r="223" spans="1:10" x14ac:dyDescent="0.35">
      <c r="A223" s="279"/>
      <c r="B223" s="279"/>
      <c r="C223" s="279"/>
      <c r="D223" s="279"/>
      <c r="E223" s="279"/>
      <c r="F223" s="279"/>
      <c r="G223" s="279"/>
      <c r="H223" s="279"/>
      <c r="I223" s="279"/>
      <c r="J223" s="279"/>
    </row>
    <row r="224" spans="1:10" x14ac:dyDescent="0.35">
      <c r="A224" s="279"/>
      <c r="B224" s="279"/>
      <c r="C224" s="279"/>
      <c r="D224" s="279"/>
      <c r="E224" s="279"/>
      <c r="F224" s="279"/>
      <c r="G224" s="279"/>
      <c r="H224" s="279"/>
      <c r="I224" s="279"/>
      <c r="J224" s="279"/>
    </row>
    <row r="225" spans="1:10" x14ac:dyDescent="0.35">
      <c r="A225" s="279"/>
      <c r="B225" s="279"/>
      <c r="C225" s="279"/>
      <c r="D225" s="279"/>
      <c r="E225" s="279"/>
      <c r="F225" s="279"/>
      <c r="G225" s="279"/>
      <c r="H225" s="279"/>
      <c r="I225" s="279"/>
      <c r="J225" s="279"/>
    </row>
    <row r="226" spans="1:10" x14ac:dyDescent="0.35">
      <c r="A226" s="279"/>
      <c r="B226" s="279"/>
      <c r="C226" s="279"/>
      <c r="D226" s="279"/>
      <c r="E226" s="279"/>
      <c r="F226" s="279"/>
      <c r="G226" s="279"/>
      <c r="H226" s="279"/>
      <c r="I226" s="279"/>
      <c r="J226" s="279"/>
    </row>
    <row r="227" spans="1:10" x14ac:dyDescent="0.35">
      <c r="A227" s="279"/>
      <c r="B227" s="279"/>
      <c r="C227" s="279"/>
      <c r="D227" s="279"/>
      <c r="E227" s="279"/>
      <c r="F227" s="279"/>
      <c r="G227" s="279"/>
      <c r="H227" s="279"/>
      <c r="I227" s="279"/>
      <c r="J227" s="279"/>
    </row>
    <row r="228" spans="1:10" x14ac:dyDescent="0.35">
      <c r="A228" s="279"/>
      <c r="B228" s="279"/>
      <c r="C228" s="279"/>
      <c r="D228" s="279"/>
      <c r="E228" s="279"/>
      <c r="F228" s="279"/>
      <c r="G228" s="279"/>
      <c r="H228" s="279"/>
      <c r="I228" s="279"/>
      <c r="J228" s="279"/>
    </row>
    <row r="229" spans="1:10" x14ac:dyDescent="0.35">
      <c r="A229" s="279"/>
      <c r="B229" s="279"/>
      <c r="C229" s="279"/>
      <c r="D229" s="279"/>
      <c r="E229" s="279"/>
      <c r="F229" s="279"/>
      <c r="G229" s="279"/>
      <c r="H229" s="279"/>
      <c r="I229" s="279"/>
      <c r="J229" s="279"/>
    </row>
    <row r="230" spans="1:10" x14ac:dyDescent="0.35">
      <c r="A230" s="279"/>
      <c r="B230" s="279"/>
      <c r="C230" s="279"/>
      <c r="D230" s="279"/>
      <c r="E230" s="279"/>
      <c r="F230" s="279"/>
      <c r="G230" s="279"/>
      <c r="H230" s="279"/>
      <c r="I230" s="279"/>
      <c r="J230" s="279"/>
    </row>
    <row r="231" spans="1:10" x14ac:dyDescent="0.35">
      <c r="A231" s="279"/>
      <c r="B231" s="279"/>
      <c r="C231" s="279"/>
      <c r="D231" s="279"/>
      <c r="E231" s="279"/>
      <c r="F231" s="279"/>
      <c r="G231" s="279"/>
      <c r="H231" s="279"/>
      <c r="I231" s="279"/>
      <c r="J231" s="279"/>
    </row>
    <row r="232" spans="1:10" x14ac:dyDescent="0.35">
      <c r="A232" s="279"/>
      <c r="B232" s="279"/>
      <c r="C232" s="279"/>
      <c r="D232" s="279"/>
      <c r="E232" s="279"/>
      <c r="F232" s="279"/>
      <c r="G232" s="279"/>
      <c r="H232" s="279"/>
      <c r="I232" s="279"/>
      <c r="J232" s="279"/>
    </row>
    <row r="233" spans="1:10" x14ac:dyDescent="0.35">
      <c r="A233" s="279"/>
      <c r="B233" s="279"/>
      <c r="C233" s="279"/>
      <c r="D233" s="279"/>
      <c r="E233" s="279"/>
      <c r="F233" s="279"/>
      <c r="G233" s="279"/>
      <c r="H233" s="279"/>
      <c r="I233" s="279"/>
      <c r="J233" s="279"/>
    </row>
    <row r="234" spans="1:10" x14ac:dyDescent="0.35">
      <c r="A234" s="279"/>
      <c r="B234" s="279"/>
      <c r="C234" s="279"/>
      <c r="D234" s="279"/>
      <c r="E234" s="279"/>
      <c r="F234" s="279"/>
      <c r="G234" s="279"/>
      <c r="H234" s="279"/>
      <c r="I234" s="279"/>
      <c r="J234" s="279"/>
    </row>
    <row r="235" spans="1:10" x14ac:dyDescent="0.35">
      <c r="A235" s="279"/>
      <c r="B235" s="279"/>
      <c r="C235" s="279"/>
      <c r="D235" s="279"/>
      <c r="E235" s="279"/>
      <c r="F235" s="279"/>
      <c r="G235" s="279"/>
      <c r="H235" s="279"/>
      <c r="I235" s="279"/>
      <c r="J235" s="279"/>
    </row>
    <row r="236" spans="1:10" x14ac:dyDescent="0.35">
      <c r="A236" s="279"/>
      <c r="B236" s="279"/>
      <c r="C236" s="279"/>
      <c r="D236" s="279"/>
      <c r="E236" s="279"/>
      <c r="F236" s="279"/>
      <c r="G236" s="279"/>
      <c r="H236" s="279"/>
      <c r="I236" s="279"/>
      <c r="J236" s="279"/>
    </row>
    <row r="237" spans="1:10" x14ac:dyDescent="0.35">
      <c r="A237" s="279"/>
      <c r="B237" s="279"/>
      <c r="C237" s="279"/>
      <c r="D237" s="279"/>
      <c r="E237" s="279"/>
      <c r="F237" s="279"/>
      <c r="G237" s="279"/>
      <c r="H237" s="279"/>
      <c r="I237" s="279"/>
      <c r="J237" s="279"/>
    </row>
    <row r="238" spans="1:10" x14ac:dyDescent="0.35">
      <c r="A238" s="279"/>
      <c r="B238" s="279"/>
      <c r="C238" s="279"/>
      <c r="D238" s="279"/>
      <c r="E238" s="279"/>
      <c r="F238" s="279"/>
      <c r="G238" s="279"/>
      <c r="H238" s="279"/>
      <c r="I238" s="279"/>
      <c r="J238" s="279"/>
    </row>
    <row r="239" spans="1:10" x14ac:dyDescent="0.35">
      <c r="A239" s="279"/>
      <c r="B239" s="279"/>
      <c r="C239" s="279"/>
      <c r="D239" s="279"/>
      <c r="E239" s="279"/>
      <c r="F239" s="279"/>
      <c r="G239" s="279"/>
      <c r="H239" s="279"/>
      <c r="I239" s="279"/>
      <c r="J239" s="279"/>
    </row>
    <row r="240" spans="1:10" x14ac:dyDescent="0.35">
      <c r="A240" s="279"/>
      <c r="B240" s="279"/>
      <c r="C240" s="279"/>
      <c r="D240" s="279"/>
      <c r="E240" s="279"/>
      <c r="F240" s="279"/>
      <c r="G240" s="279"/>
      <c r="H240" s="279"/>
      <c r="I240" s="279"/>
      <c r="J240" s="279"/>
    </row>
    <row r="241" spans="1:10" x14ac:dyDescent="0.35">
      <c r="A241" s="279"/>
      <c r="B241" s="279"/>
      <c r="C241" s="279"/>
      <c r="D241" s="279"/>
      <c r="E241" s="279"/>
      <c r="F241" s="279"/>
      <c r="G241" s="279"/>
      <c r="H241" s="279"/>
      <c r="I241" s="279"/>
      <c r="J241" s="279"/>
    </row>
    <row r="242" spans="1:10" x14ac:dyDescent="0.35">
      <c r="A242" s="279"/>
      <c r="B242" s="279"/>
      <c r="C242" s="279"/>
      <c r="D242" s="279"/>
      <c r="E242" s="279"/>
      <c r="F242" s="279"/>
      <c r="G242" s="279"/>
      <c r="H242" s="279"/>
      <c r="I242" s="279"/>
      <c r="J242" s="279"/>
    </row>
    <row r="243" spans="1:10" x14ac:dyDescent="0.35">
      <c r="A243" s="279"/>
      <c r="B243" s="279"/>
      <c r="C243" s="279"/>
      <c r="D243" s="279"/>
      <c r="E243" s="279"/>
      <c r="F243" s="279"/>
      <c r="G243" s="279"/>
      <c r="H243" s="279"/>
      <c r="I243" s="279"/>
      <c r="J243" s="279"/>
    </row>
    <row r="244" spans="1:10" x14ac:dyDescent="0.35">
      <c r="A244" s="279"/>
      <c r="B244" s="279"/>
      <c r="C244" s="279"/>
      <c r="D244" s="279"/>
      <c r="E244" s="279"/>
      <c r="F244" s="279"/>
      <c r="G244" s="279"/>
      <c r="H244" s="279"/>
      <c r="I244" s="279"/>
      <c r="J244" s="279"/>
    </row>
    <row r="245" spans="1:10" x14ac:dyDescent="0.35">
      <c r="A245" s="279"/>
      <c r="B245" s="279"/>
      <c r="C245" s="279"/>
      <c r="D245" s="279"/>
      <c r="E245" s="279"/>
      <c r="F245" s="279"/>
      <c r="G245" s="279"/>
      <c r="H245" s="279"/>
      <c r="I245" s="279"/>
      <c r="J245" s="279"/>
    </row>
    <row r="246" spans="1:10" x14ac:dyDescent="0.35">
      <c r="A246" s="279"/>
      <c r="B246" s="279"/>
      <c r="C246" s="279"/>
      <c r="D246" s="279"/>
      <c r="E246" s="279"/>
      <c r="F246" s="279"/>
      <c r="G246" s="279"/>
      <c r="H246" s="279"/>
      <c r="I246" s="279"/>
      <c r="J246" s="279"/>
    </row>
    <row r="247" spans="1:10" x14ac:dyDescent="0.35">
      <c r="A247" s="279"/>
      <c r="B247" s="279"/>
      <c r="C247" s="279"/>
      <c r="D247" s="279"/>
      <c r="E247" s="279"/>
      <c r="F247" s="279"/>
      <c r="G247" s="279"/>
      <c r="H247" s="279"/>
      <c r="I247" s="279"/>
      <c r="J247" s="279"/>
    </row>
    <row r="248" spans="1:10" x14ac:dyDescent="0.35">
      <c r="A248" s="279"/>
      <c r="B248" s="279"/>
      <c r="C248" s="279"/>
      <c r="D248" s="279"/>
      <c r="E248" s="279"/>
      <c r="F248" s="279"/>
      <c r="G248" s="279"/>
      <c r="H248" s="279"/>
      <c r="I248" s="279"/>
      <c r="J248" s="279"/>
    </row>
    <row r="249" spans="1:10" x14ac:dyDescent="0.35">
      <c r="A249" s="279"/>
      <c r="B249" s="279"/>
      <c r="C249" s="279"/>
      <c r="D249" s="279"/>
      <c r="E249" s="279"/>
      <c r="F249" s="279"/>
      <c r="G249" s="279"/>
      <c r="H249" s="279"/>
      <c r="I249" s="279"/>
      <c r="J249" s="279"/>
    </row>
    <row r="250" spans="1:10" x14ac:dyDescent="0.35">
      <c r="A250" s="279"/>
      <c r="B250" s="279"/>
      <c r="C250" s="279"/>
      <c r="D250" s="279"/>
      <c r="E250" s="279"/>
      <c r="F250" s="279"/>
      <c r="G250" s="279"/>
      <c r="H250" s="279"/>
      <c r="I250" s="279"/>
      <c r="J250" s="279"/>
    </row>
    <row r="251" spans="1:10" x14ac:dyDescent="0.35">
      <c r="A251" s="279"/>
      <c r="B251" s="279"/>
      <c r="C251" s="279"/>
      <c r="D251" s="279"/>
      <c r="E251" s="279"/>
      <c r="F251" s="279"/>
      <c r="G251" s="279"/>
      <c r="H251" s="279"/>
      <c r="I251" s="279"/>
      <c r="J251" s="279"/>
    </row>
    <row r="252" spans="1:10" x14ac:dyDescent="0.35">
      <c r="A252" s="279"/>
      <c r="B252" s="279"/>
      <c r="C252" s="279"/>
      <c r="D252" s="279"/>
      <c r="E252" s="279"/>
      <c r="F252" s="279"/>
      <c r="G252" s="279"/>
      <c r="H252" s="279"/>
      <c r="I252" s="279"/>
      <c r="J252" s="279"/>
    </row>
    <row r="253" spans="1:10" x14ac:dyDescent="0.35">
      <c r="A253" s="279"/>
      <c r="B253" s="279"/>
      <c r="C253" s="279"/>
      <c r="D253" s="279"/>
      <c r="E253" s="279"/>
      <c r="F253" s="279"/>
      <c r="G253" s="279"/>
      <c r="H253" s="279"/>
      <c r="I253" s="279"/>
      <c r="J253" s="279"/>
    </row>
    <row r="254" spans="1:10" x14ac:dyDescent="0.35">
      <c r="A254" s="279"/>
      <c r="B254" s="279"/>
      <c r="C254" s="279"/>
      <c r="D254" s="279"/>
      <c r="E254" s="279"/>
      <c r="F254" s="279"/>
      <c r="G254" s="279"/>
      <c r="H254" s="279"/>
      <c r="I254" s="279"/>
      <c r="J254" s="279"/>
    </row>
    <row r="255" spans="1:10" x14ac:dyDescent="0.35">
      <c r="A255" s="279"/>
      <c r="B255" s="279"/>
      <c r="C255" s="279"/>
      <c r="D255" s="279"/>
      <c r="E255" s="279"/>
      <c r="F255" s="279"/>
      <c r="G255" s="279"/>
      <c r="H255" s="279"/>
      <c r="I255" s="279"/>
      <c r="J255" s="279"/>
    </row>
    <row r="256" spans="1:10" x14ac:dyDescent="0.35">
      <c r="A256" s="279"/>
      <c r="B256" s="279"/>
      <c r="C256" s="279"/>
      <c r="D256" s="279"/>
      <c r="E256" s="279"/>
      <c r="F256" s="279"/>
      <c r="G256" s="279"/>
      <c r="H256" s="279"/>
      <c r="I256" s="279"/>
      <c r="J256" s="279"/>
    </row>
    <row r="257" spans="1:10" x14ac:dyDescent="0.35">
      <c r="A257" s="279"/>
      <c r="B257" s="279"/>
      <c r="C257" s="279"/>
      <c r="D257" s="279"/>
      <c r="E257" s="279"/>
      <c r="F257" s="279"/>
      <c r="G257" s="279"/>
      <c r="H257" s="279"/>
      <c r="I257" s="279"/>
      <c r="J257" s="279"/>
    </row>
    <row r="258" spans="1:10" x14ac:dyDescent="0.35">
      <c r="A258" s="279"/>
      <c r="B258" s="279"/>
      <c r="C258" s="279"/>
      <c r="D258" s="279"/>
      <c r="E258" s="279"/>
      <c r="F258" s="279"/>
      <c r="G258" s="279"/>
      <c r="H258" s="279"/>
      <c r="I258" s="279"/>
      <c r="J258" s="279"/>
    </row>
    <row r="259" spans="1:10" x14ac:dyDescent="0.35">
      <c r="A259" s="279"/>
      <c r="B259" s="279"/>
      <c r="C259" s="279"/>
      <c r="D259" s="279"/>
      <c r="E259" s="279"/>
      <c r="F259" s="279"/>
      <c r="G259" s="279"/>
      <c r="H259" s="279"/>
      <c r="I259" s="279"/>
      <c r="J259" s="279"/>
    </row>
    <row r="260" spans="1:10" x14ac:dyDescent="0.35">
      <c r="A260" s="279"/>
      <c r="B260" s="279"/>
      <c r="C260" s="279"/>
      <c r="D260" s="279"/>
      <c r="E260" s="279"/>
      <c r="F260" s="279"/>
      <c r="G260" s="279"/>
      <c r="H260" s="279"/>
      <c r="I260" s="279"/>
      <c r="J260" s="279"/>
    </row>
    <row r="261" spans="1:10" x14ac:dyDescent="0.35">
      <c r="A261" s="279"/>
      <c r="B261" s="279"/>
      <c r="C261" s="279"/>
      <c r="D261" s="279"/>
      <c r="E261" s="279"/>
      <c r="F261" s="279"/>
      <c r="G261" s="279"/>
      <c r="H261" s="279"/>
      <c r="I261" s="279"/>
      <c r="J261" s="279"/>
    </row>
    <row r="262" spans="1:10" x14ac:dyDescent="0.35">
      <c r="A262" s="279"/>
      <c r="B262" s="279"/>
      <c r="C262" s="279"/>
      <c r="D262" s="279"/>
      <c r="E262" s="279"/>
      <c r="F262" s="279"/>
      <c r="G262" s="279"/>
      <c r="H262" s="279"/>
      <c r="I262" s="279"/>
      <c r="J262" s="279"/>
    </row>
    <row r="263" spans="1:10" x14ac:dyDescent="0.35">
      <c r="A263" s="279"/>
      <c r="B263" s="279"/>
      <c r="C263" s="279"/>
      <c r="D263" s="279"/>
      <c r="E263" s="279"/>
      <c r="F263" s="279"/>
      <c r="G263" s="279"/>
      <c r="H263" s="279"/>
      <c r="I263" s="279"/>
      <c r="J263" s="279"/>
    </row>
    <row r="264" spans="1:10" x14ac:dyDescent="0.35">
      <c r="A264" s="279"/>
      <c r="B264" s="279"/>
      <c r="C264" s="279"/>
      <c r="D264" s="279"/>
      <c r="E264" s="279"/>
      <c r="F264" s="279"/>
      <c r="G264" s="279"/>
      <c r="H264" s="279"/>
      <c r="I264" s="279"/>
      <c r="J264" s="279"/>
    </row>
    <row r="265" spans="1:10" x14ac:dyDescent="0.35">
      <c r="A265" s="279"/>
      <c r="B265" s="279"/>
      <c r="C265" s="279"/>
      <c r="D265" s="279"/>
      <c r="E265" s="279"/>
      <c r="F265" s="279"/>
      <c r="G265" s="279"/>
      <c r="H265" s="279"/>
      <c r="I265" s="279"/>
      <c r="J265" s="279"/>
    </row>
    <row r="266" spans="1:10" x14ac:dyDescent="0.35">
      <c r="A266" s="279"/>
      <c r="B266" s="279"/>
      <c r="C266" s="279"/>
      <c r="D266" s="279"/>
      <c r="E266" s="279"/>
      <c r="F266" s="279"/>
      <c r="G266" s="279"/>
      <c r="H266" s="279"/>
      <c r="I266" s="279"/>
      <c r="J266" s="279"/>
    </row>
    <row r="267" spans="1:10" x14ac:dyDescent="0.35">
      <c r="A267" s="279"/>
      <c r="B267" s="279"/>
      <c r="C267" s="279"/>
      <c r="D267" s="279"/>
      <c r="E267" s="279"/>
      <c r="F267" s="279"/>
      <c r="G267" s="279"/>
      <c r="H267" s="279"/>
      <c r="I267" s="279"/>
      <c r="J267" s="279"/>
    </row>
    <row r="268" spans="1:10" x14ac:dyDescent="0.35">
      <c r="A268" s="279"/>
      <c r="B268" s="279"/>
      <c r="C268" s="279"/>
      <c r="D268" s="279"/>
      <c r="E268" s="279"/>
      <c r="F268" s="279"/>
      <c r="G268" s="279"/>
      <c r="H268" s="279"/>
      <c r="I268" s="279"/>
      <c r="J268" s="279"/>
    </row>
    <row r="269" spans="1:10" x14ac:dyDescent="0.35">
      <c r="A269" s="279"/>
      <c r="B269" s="279"/>
      <c r="C269" s="279"/>
      <c r="D269" s="279"/>
      <c r="E269" s="279"/>
      <c r="F269" s="279"/>
      <c r="G269" s="279"/>
      <c r="H269" s="279"/>
      <c r="I269" s="279"/>
      <c r="J269" s="279"/>
    </row>
    <row r="270" spans="1:10" x14ac:dyDescent="0.35">
      <c r="A270" s="279"/>
      <c r="B270" s="279"/>
      <c r="C270" s="279"/>
      <c r="D270" s="279"/>
      <c r="E270" s="279"/>
      <c r="F270" s="279"/>
      <c r="G270" s="279"/>
      <c r="H270" s="279"/>
      <c r="I270" s="279"/>
      <c r="J270" s="279"/>
    </row>
    <row r="271" spans="1:10" x14ac:dyDescent="0.35">
      <c r="A271" s="279"/>
      <c r="B271" s="279"/>
      <c r="C271" s="279"/>
      <c r="D271" s="279"/>
      <c r="E271" s="279"/>
      <c r="F271" s="279"/>
      <c r="G271" s="279"/>
      <c r="H271" s="279"/>
      <c r="I271" s="279"/>
      <c r="J271" s="279"/>
    </row>
    <row r="272" spans="1:10" x14ac:dyDescent="0.35">
      <c r="A272" s="279"/>
      <c r="B272" s="279"/>
      <c r="C272" s="279"/>
      <c r="D272" s="279"/>
      <c r="E272" s="279"/>
      <c r="F272" s="279"/>
      <c r="G272" s="279"/>
      <c r="H272" s="279"/>
      <c r="I272" s="279"/>
      <c r="J272" s="279"/>
    </row>
    <row r="273" spans="1:10" x14ac:dyDescent="0.35">
      <c r="A273" s="279"/>
      <c r="B273" s="279"/>
      <c r="C273" s="279"/>
      <c r="D273" s="279"/>
      <c r="E273" s="279"/>
      <c r="F273" s="279"/>
      <c r="G273" s="279"/>
      <c r="H273" s="279"/>
      <c r="I273" s="279"/>
      <c r="J273" s="279"/>
    </row>
    <row r="274" spans="1:10" x14ac:dyDescent="0.35">
      <c r="A274" s="279"/>
      <c r="B274" s="279"/>
      <c r="C274" s="279"/>
      <c r="D274" s="279"/>
      <c r="E274" s="279"/>
      <c r="F274" s="279"/>
      <c r="G274" s="279"/>
      <c r="H274" s="279"/>
      <c r="I274" s="279"/>
      <c r="J274" s="279"/>
    </row>
    <row r="275" spans="1:10" x14ac:dyDescent="0.35">
      <c r="A275" s="279"/>
      <c r="B275" s="279"/>
      <c r="C275" s="279"/>
      <c r="D275" s="279"/>
      <c r="E275" s="279"/>
      <c r="F275" s="279"/>
      <c r="G275" s="279"/>
      <c r="H275" s="279"/>
      <c r="I275" s="279"/>
      <c r="J275" s="279"/>
    </row>
    <row r="276" spans="1:10" x14ac:dyDescent="0.35">
      <c r="A276" s="279"/>
      <c r="B276" s="279"/>
      <c r="C276" s="279"/>
      <c r="D276" s="279"/>
      <c r="E276" s="279"/>
      <c r="F276" s="279"/>
      <c r="G276" s="279"/>
      <c r="H276" s="279"/>
      <c r="I276" s="279"/>
      <c r="J276" s="279"/>
    </row>
    <row r="277" spans="1:10" x14ac:dyDescent="0.35">
      <c r="A277" s="279"/>
      <c r="B277" s="279"/>
      <c r="C277" s="279"/>
      <c r="D277" s="279"/>
      <c r="E277" s="279"/>
      <c r="F277" s="279"/>
      <c r="G277" s="279"/>
      <c r="H277" s="279"/>
      <c r="I277" s="279"/>
      <c r="J277" s="279"/>
    </row>
    <row r="278" spans="1:10" x14ac:dyDescent="0.35">
      <c r="A278" s="279"/>
      <c r="B278" s="279"/>
      <c r="C278" s="279"/>
      <c r="D278" s="279"/>
      <c r="E278" s="279"/>
      <c r="F278" s="279"/>
      <c r="G278" s="279"/>
      <c r="H278" s="279"/>
      <c r="I278" s="279"/>
      <c r="J278" s="279"/>
    </row>
    <row r="279" spans="1:10" x14ac:dyDescent="0.35">
      <c r="A279" s="279"/>
      <c r="B279" s="279"/>
      <c r="C279" s="279"/>
      <c r="D279" s="279"/>
      <c r="E279" s="279"/>
      <c r="F279" s="279"/>
      <c r="G279" s="279"/>
      <c r="H279" s="279"/>
      <c r="I279" s="279"/>
      <c r="J279" s="279"/>
    </row>
    <row r="280" spans="1:10" x14ac:dyDescent="0.35">
      <c r="A280" s="279"/>
      <c r="B280" s="279"/>
      <c r="C280" s="279"/>
      <c r="D280" s="279"/>
      <c r="E280" s="279"/>
      <c r="F280" s="279"/>
      <c r="G280" s="279"/>
      <c r="H280" s="279"/>
      <c r="I280" s="279"/>
      <c r="J280" s="279"/>
    </row>
    <row r="281" spans="1:10" x14ac:dyDescent="0.35">
      <c r="A281" s="279"/>
      <c r="B281" s="279"/>
      <c r="C281" s="279"/>
      <c r="D281" s="279"/>
      <c r="E281" s="279"/>
      <c r="F281" s="279"/>
      <c r="G281" s="279"/>
      <c r="H281" s="279"/>
      <c r="I281" s="279"/>
      <c r="J281" s="279"/>
    </row>
    <row r="282" spans="1:10" x14ac:dyDescent="0.35">
      <c r="A282" s="279"/>
      <c r="B282" s="279"/>
      <c r="C282" s="279"/>
      <c r="D282" s="279"/>
      <c r="E282" s="279"/>
      <c r="F282" s="279"/>
      <c r="G282" s="279"/>
      <c r="H282" s="279"/>
      <c r="I282" s="279"/>
      <c r="J282" s="279"/>
    </row>
    <row r="283" spans="1:10" x14ac:dyDescent="0.35">
      <c r="A283" s="279"/>
      <c r="B283" s="279"/>
      <c r="C283" s="279"/>
      <c r="D283" s="279"/>
      <c r="E283" s="279"/>
      <c r="F283" s="279"/>
      <c r="G283" s="279"/>
      <c r="H283" s="279"/>
      <c r="I283" s="279"/>
      <c r="J283" s="279"/>
    </row>
    <row r="284" spans="1:10" x14ac:dyDescent="0.35">
      <c r="A284" s="279"/>
      <c r="B284" s="279"/>
      <c r="C284" s="279"/>
      <c r="D284" s="279"/>
      <c r="E284" s="279"/>
      <c r="F284" s="279"/>
      <c r="G284" s="279"/>
      <c r="H284" s="279"/>
      <c r="I284" s="279"/>
      <c r="J284" s="279"/>
    </row>
    <row r="285" spans="1:10" x14ac:dyDescent="0.35">
      <c r="A285" s="279"/>
      <c r="B285" s="279"/>
      <c r="C285" s="279"/>
      <c r="D285" s="279"/>
      <c r="E285" s="279"/>
      <c r="F285" s="279"/>
      <c r="G285" s="279"/>
      <c r="H285" s="279"/>
      <c r="I285" s="279"/>
      <c r="J285" s="279"/>
    </row>
    <row r="286" spans="1:10" x14ac:dyDescent="0.35">
      <c r="A286" s="279"/>
      <c r="B286" s="279"/>
      <c r="C286" s="279"/>
      <c r="D286" s="279"/>
      <c r="E286" s="279"/>
      <c r="F286" s="279"/>
      <c r="G286" s="279"/>
      <c r="H286" s="279"/>
      <c r="I286" s="279"/>
      <c r="J286" s="279"/>
    </row>
    <row r="287" spans="1:10" x14ac:dyDescent="0.35">
      <c r="A287" s="279"/>
      <c r="B287" s="279"/>
      <c r="C287" s="279"/>
      <c r="D287" s="279"/>
      <c r="E287" s="279"/>
      <c r="F287" s="279"/>
      <c r="G287" s="279"/>
      <c r="H287" s="279"/>
      <c r="I287" s="279"/>
      <c r="J287" s="279"/>
    </row>
    <row r="288" spans="1:10" x14ac:dyDescent="0.35">
      <c r="A288" s="279"/>
      <c r="B288" s="279"/>
      <c r="C288" s="279"/>
      <c r="D288" s="279"/>
      <c r="E288" s="279"/>
      <c r="F288" s="279"/>
      <c r="G288" s="279"/>
      <c r="H288" s="279"/>
      <c r="I288" s="279"/>
      <c r="J288" s="279"/>
    </row>
    <row r="289" spans="1:10" x14ac:dyDescent="0.35">
      <c r="A289" s="279"/>
      <c r="B289" s="279"/>
      <c r="C289" s="279"/>
      <c r="D289" s="279"/>
      <c r="E289" s="279"/>
      <c r="F289" s="279"/>
      <c r="G289" s="279"/>
      <c r="H289" s="279"/>
      <c r="I289" s="279"/>
      <c r="J289" s="279"/>
    </row>
    <row r="290" spans="1:10" x14ac:dyDescent="0.35">
      <c r="A290" s="279"/>
      <c r="B290" s="279"/>
      <c r="C290" s="279"/>
      <c r="D290" s="279"/>
      <c r="E290" s="279"/>
      <c r="F290" s="279"/>
      <c r="G290" s="279"/>
      <c r="H290" s="279"/>
      <c r="I290" s="279"/>
      <c r="J290" s="279"/>
    </row>
    <row r="291" spans="1:10" x14ac:dyDescent="0.35">
      <c r="A291" s="279"/>
      <c r="B291" s="279"/>
      <c r="C291" s="279"/>
      <c r="D291" s="279"/>
      <c r="E291" s="279"/>
      <c r="F291" s="279"/>
      <c r="G291" s="279"/>
      <c r="H291" s="279"/>
      <c r="I291" s="279"/>
      <c r="J291" s="279"/>
    </row>
    <row r="292" spans="1:10" x14ac:dyDescent="0.35">
      <c r="A292" s="279"/>
      <c r="B292" s="279"/>
      <c r="C292" s="279"/>
      <c r="D292" s="279"/>
      <c r="E292" s="279"/>
      <c r="F292" s="279"/>
      <c r="G292" s="279"/>
      <c r="H292" s="279"/>
      <c r="I292" s="279"/>
      <c r="J292" s="279"/>
    </row>
    <row r="293" spans="1:10" x14ac:dyDescent="0.35">
      <c r="A293" s="279"/>
      <c r="B293" s="279"/>
      <c r="C293" s="279"/>
      <c r="D293" s="279"/>
      <c r="E293" s="279"/>
      <c r="F293" s="279"/>
      <c r="G293" s="279"/>
      <c r="H293" s="279"/>
      <c r="I293" s="279"/>
      <c r="J293" s="279"/>
    </row>
    <row r="294" spans="1:10" x14ac:dyDescent="0.35">
      <c r="A294" s="279"/>
      <c r="B294" s="279"/>
      <c r="C294" s="279"/>
      <c r="D294" s="279"/>
      <c r="E294" s="279"/>
      <c r="F294" s="279"/>
      <c r="G294" s="279"/>
      <c r="H294" s="279"/>
      <c r="I294" s="279"/>
      <c r="J294" s="279"/>
    </row>
    <row r="295" spans="1:10" x14ac:dyDescent="0.35">
      <c r="A295" s="279"/>
      <c r="B295" s="279"/>
      <c r="C295" s="279"/>
      <c r="D295" s="279"/>
      <c r="E295" s="279"/>
      <c r="F295" s="279"/>
      <c r="G295" s="279"/>
      <c r="H295" s="279"/>
      <c r="I295" s="279"/>
      <c r="J295" s="279"/>
    </row>
    <row r="296" spans="1:10" x14ac:dyDescent="0.35">
      <c r="A296" s="279"/>
      <c r="B296" s="279"/>
      <c r="C296" s="279"/>
      <c r="D296" s="279"/>
      <c r="E296" s="279"/>
      <c r="F296" s="279"/>
      <c r="G296" s="279"/>
      <c r="H296" s="279"/>
      <c r="I296" s="279"/>
      <c r="J296" s="279"/>
    </row>
    <row r="297" spans="1:10" x14ac:dyDescent="0.35">
      <c r="A297" s="279"/>
      <c r="B297" s="279"/>
      <c r="C297" s="279"/>
      <c r="D297" s="279"/>
      <c r="E297" s="279"/>
      <c r="F297" s="279"/>
      <c r="G297" s="279"/>
      <c r="H297" s="279"/>
      <c r="I297" s="279"/>
      <c r="J297" s="279"/>
    </row>
    <row r="298" spans="1:10" x14ac:dyDescent="0.35">
      <c r="A298" s="279"/>
      <c r="B298" s="279"/>
      <c r="C298" s="279"/>
      <c r="D298" s="279"/>
      <c r="E298" s="279"/>
      <c r="F298" s="279"/>
      <c r="G298" s="279"/>
      <c r="H298" s="279"/>
      <c r="I298" s="279"/>
      <c r="J298" s="279"/>
    </row>
    <row r="299" spans="1:10" x14ac:dyDescent="0.35">
      <c r="A299" s="279"/>
      <c r="B299" s="279"/>
      <c r="C299" s="279"/>
      <c r="D299" s="279"/>
      <c r="E299" s="279"/>
      <c r="F299" s="279"/>
      <c r="G299" s="279"/>
      <c r="H299" s="279"/>
      <c r="I299" s="279"/>
      <c r="J299" s="279"/>
    </row>
    <row r="300" spans="1:10" x14ac:dyDescent="0.35">
      <c r="A300" s="279"/>
      <c r="B300" s="279"/>
      <c r="C300" s="279"/>
      <c r="D300" s="279"/>
      <c r="E300" s="279"/>
      <c r="F300" s="279"/>
      <c r="G300" s="279"/>
      <c r="H300" s="279"/>
      <c r="I300" s="279"/>
      <c r="J300" s="279"/>
    </row>
    <row r="301" spans="1:10" x14ac:dyDescent="0.35">
      <c r="A301" s="279"/>
      <c r="B301" s="279"/>
      <c r="C301" s="279"/>
      <c r="D301" s="279"/>
      <c r="E301" s="279"/>
      <c r="F301" s="279"/>
      <c r="G301" s="279"/>
      <c r="H301" s="279"/>
      <c r="I301" s="279"/>
      <c r="J301" s="279"/>
    </row>
    <row r="302" spans="1:10" x14ac:dyDescent="0.35">
      <c r="A302" s="279"/>
      <c r="B302" s="279"/>
      <c r="C302" s="279"/>
      <c r="D302" s="279"/>
      <c r="E302" s="279"/>
      <c r="F302" s="279"/>
      <c r="G302" s="279"/>
      <c r="H302" s="279"/>
      <c r="I302" s="279"/>
      <c r="J302" s="279"/>
    </row>
    <row r="303" spans="1:10" x14ac:dyDescent="0.35">
      <c r="A303" s="279"/>
      <c r="B303" s="279"/>
      <c r="C303" s="279"/>
      <c r="D303" s="279"/>
      <c r="E303" s="279"/>
      <c r="F303" s="279"/>
      <c r="G303" s="279"/>
      <c r="H303" s="279"/>
      <c r="I303" s="279"/>
      <c r="J303" s="279"/>
    </row>
    <row r="304" spans="1:10" x14ac:dyDescent="0.35">
      <c r="A304" s="279"/>
      <c r="B304" s="279"/>
      <c r="C304" s="279"/>
      <c r="D304" s="279"/>
      <c r="E304" s="279"/>
      <c r="F304" s="279"/>
      <c r="G304" s="279"/>
      <c r="H304" s="279"/>
      <c r="I304" s="279"/>
      <c r="J304" s="279"/>
    </row>
    <row r="305" spans="1:10" x14ac:dyDescent="0.35">
      <c r="A305" s="279"/>
      <c r="B305" s="279"/>
      <c r="C305" s="279"/>
      <c r="D305" s="279"/>
      <c r="E305" s="279"/>
      <c r="F305" s="279"/>
      <c r="G305" s="279"/>
      <c r="H305" s="279"/>
      <c r="I305" s="279"/>
      <c r="J305" s="279"/>
    </row>
    <row r="306" spans="1:10" x14ac:dyDescent="0.35">
      <c r="A306" s="279"/>
      <c r="B306" s="279"/>
      <c r="C306" s="279"/>
      <c r="D306" s="279"/>
      <c r="E306" s="279"/>
      <c r="F306" s="279"/>
      <c r="G306" s="279"/>
      <c r="H306" s="279"/>
      <c r="I306" s="279"/>
      <c r="J306" s="279"/>
    </row>
    <row r="307" spans="1:10" x14ac:dyDescent="0.35">
      <c r="A307" s="279"/>
      <c r="B307" s="279"/>
      <c r="C307" s="279"/>
      <c r="D307" s="279"/>
      <c r="E307" s="279"/>
      <c r="F307" s="279"/>
      <c r="G307" s="279"/>
      <c r="H307" s="279"/>
      <c r="I307" s="279"/>
      <c r="J307" s="279"/>
    </row>
    <row r="308" spans="1:10" x14ac:dyDescent="0.35">
      <c r="A308" s="279"/>
      <c r="B308" s="279"/>
      <c r="C308" s="279"/>
      <c r="D308" s="279"/>
      <c r="E308" s="279"/>
      <c r="F308" s="279"/>
      <c r="G308" s="279"/>
      <c r="H308" s="279"/>
      <c r="I308" s="279"/>
      <c r="J308" s="279"/>
    </row>
    <row r="309" spans="1:10" x14ac:dyDescent="0.35">
      <c r="A309" s="279"/>
      <c r="B309" s="279"/>
      <c r="C309" s="279"/>
      <c r="D309" s="279"/>
      <c r="E309" s="279"/>
      <c r="F309" s="279"/>
      <c r="G309" s="279"/>
      <c r="H309" s="279"/>
      <c r="I309" s="279"/>
      <c r="J309" s="279"/>
    </row>
    <row r="310" spans="1:10" x14ac:dyDescent="0.35">
      <c r="A310" s="279"/>
      <c r="B310" s="279"/>
      <c r="C310" s="279"/>
      <c r="D310" s="279"/>
      <c r="E310" s="279"/>
      <c r="F310" s="279"/>
      <c r="G310" s="279"/>
      <c r="H310" s="279"/>
      <c r="I310" s="279"/>
      <c r="J310" s="279"/>
    </row>
    <row r="311" spans="1:10" x14ac:dyDescent="0.35">
      <c r="A311" s="279"/>
      <c r="B311" s="279"/>
      <c r="C311" s="279"/>
      <c r="D311" s="279"/>
      <c r="E311" s="279"/>
      <c r="F311" s="279"/>
      <c r="G311" s="279"/>
      <c r="H311" s="279"/>
      <c r="I311" s="279"/>
      <c r="J311" s="279"/>
    </row>
    <row r="312" spans="1:10" x14ac:dyDescent="0.35">
      <c r="A312" s="279"/>
      <c r="B312" s="279"/>
      <c r="C312" s="279"/>
      <c r="D312" s="279"/>
      <c r="E312" s="279"/>
      <c r="F312" s="279"/>
      <c r="G312" s="279"/>
      <c r="H312" s="279"/>
      <c r="I312" s="279"/>
      <c r="J312" s="279"/>
    </row>
    <row r="313" spans="1:10" x14ac:dyDescent="0.35">
      <c r="A313" s="279"/>
      <c r="B313" s="279"/>
      <c r="C313" s="279"/>
      <c r="D313" s="279"/>
      <c r="E313" s="279"/>
      <c r="F313" s="279"/>
      <c r="G313" s="279"/>
      <c r="H313" s="279"/>
      <c r="I313" s="279"/>
      <c r="J313" s="279"/>
    </row>
    <row r="314" spans="1:10" x14ac:dyDescent="0.35">
      <c r="A314" s="279"/>
      <c r="B314" s="279"/>
      <c r="C314" s="279"/>
      <c r="D314" s="279"/>
      <c r="E314" s="279"/>
      <c r="F314" s="279"/>
      <c r="G314" s="279"/>
      <c r="H314" s="279"/>
      <c r="I314" s="279"/>
      <c r="J314" s="279"/>
    </row>
    <row r="315" spans="1:10" x14ac:dyDescent="0.35">
      <c r="A315" s="279"/>
      <c r="B315" s="279"/>
      <c r="C315" s="279"/>
      <c r="D315" s="279"/>
      <c r="E315" s="279"/>
      <c r="F315" s="279"/>
      <c r="G315" s="279"/>
      <c r="H315" s="279"/>
      <c r="I315" s="279"/>
      <c r="J315" s="279"/>
    </row>
    <row r="316" spans="1:10" x14ac:dyDescent="0.35">
      <c r="A316" s="279"/>
      <c r="B316" s="279"/>
      <c r="C316" s="279"/>
      <c r="D316" s="279"/>
      <c r="E316" s="279"/>
      <c r="F316" s="279"/>
      <c r="G316" s="279"/>
      <c r="H316" s="279"/>
      <c r="I316" s="279"/>
      <c r="J316" s="279"/>
    </row>
    <row r="317" spans="1:10" x14ac:dyDescent="0.35">
      <c r="A317" s="279"/>
      <c r="B317" s="279"/>
      <c r="C317" s="279"/>
      <c r="D317" s="279"/>
      <c r="E317" s="279"/>
      <c r="F317" s="279"/>
      <c r="G317" s="279"/>
      <c r="H317" s="279"/>
      <c r="I317" s="279"/>
      <c r="J317" s="279"/>
    </row>
    <row r="318" spans="1:10" x14ac:dyDescent="0.35">
      <c r="A318" s="279"/>
      <c r="B318" s="279"/>
      <c r="C318" s="279"/>
      <c r="D318" s="279"/>
      <c r="E318" s="279"/>
      <c r="F318" s="279"/>
      <c r="G318" s="279"/>
      <c r="H318" s="279"/>
      <c r="I318" s="279"/>
      <c r="J318" s="279"/>
    </row>
    <row r="319" spans="1:10" x14ac:dyDescent="0.35">
      <c r="A319" s="279"/>
      <c r="B319" s="279"/>
      <c r="C319" s="279"/>
      <c r="D319" s="279"/>
      <c r="E319" s="279"/>
      <c r="F319" s="279"/>
      <c r="G319" s="279"/>
      <c r="H319" s="279"/>
      <c r="I319" s="279"/>
      <c r="J319" s="279"/>
    </row>
    <row r="320" spans="1:10" x14ac:dyDescent="0.35">
      <c r="A320" s="279"/>
      <c r="B320" s="279"/>
      <c r="C320" s="279"/>
      <c r="D320" s="279"/>
      <c r="E320" s="279"/>
      <c r="F320" s="279"/>
      <c r="G320" s="279"/>
      <c r="H320" s="279"/>
      <c r="I320" s="279"/>
      <c r="J320" s="279"/>
    </row>
    <row r="321" spans="1:10" x14ac:dyDescent="0.35">
      <c r="A321" s="279"/>
      <c r="B321" s="279"/>
      <c r="C321" s="279"/>
      <c r="D321" s="279"/>
      <c r="E321" s="279"/>
      <c r="F321" s="279"/>
      <c r="G321" s="279"/>
      <c r="H321" s="279"/>
      <c r="I321" s="279"/>
      <c r="J321" s="279"/>
    </row>
    <row r="322" spans="1:10" x14ac:dyDescent="0.35">
      <c r="A322" s="279"/>
      <c r="B322" s="279"/>
      <c r="C322" s="279"/>
      <c r="D322" s="279"/>
      <c r="E322" s="279"/>
      <c r="F322" s="279"/>
      <c r="G322" s="279"/>
      <c r="H322" s="279"/>
      <c r="I322" s="279"/>
      <c r="J322" s="279"/>
    </row>
    <row r="323" spans="1:10" x14ac:dyDescent="0.35">
      <c r="A323" s="279"/>
      <c r="B323" s="279"/>
      <c r="C323" s="279"/>
      <c r="D323" s="279"/>
      <c r="E323" s="279"/>
      <c r="F323" s="279"/>
      <c r="G323" s="279"/>
      <c r="H323" s="279"/>
      <c r="I323" s="279"/>
      <c r="J323" s="279"/>
    </row>
    <row r="324" spans="1:10" x14ac:dyDescent="0.35">
      <c r="A324" s="279"/>
      <c r="B324" s="279"/>
      <c r="C324" s="279"/>
      <c r="D324" s="279"/>
      <c r="E324" s="279"/>
      <c r="F324" s="279"/>
      <c r="G324" s="279"/>
      <c r="H324" s="279"/>
      <c r="I324" s="279"/>
      <c r="J324" s="279"/>
    </row>
    <row r="325" spans="1:10" x14ac:dyDescent="0.35">
      <c r="A325" s="279"/>
      <c r="B325" s="279"/>
      <c r="C325" s="279"/>
      <c r="D325" s="279"/>
      <c r="E325" s="279"/>
      <c r="F325" s="279"/>
      <c r="G325" s="279"/>
      <c r="H325" s="279"/>
      <c r="I325" s="279"/>
      <c r="J325" s="279"/>
    </row>
    <row r="326" spans="1:10" x14ac:dyDescent="0.35">
      <c r="A326" s="279"/>
      <c r="B326" s="279"/>
      <c r="C326" s="279"/>
      <c r="D326" s="279"/>
      <c r="E326" s="279"/>
      <c r="F326" s="279"/>
      <c r="G326" s="279"/>
      <c r="H326" s="279"/>
      <c r="I326" s="279"/>
      <c r="J326" s="279"/>
    </row>
    <row r="327" spans="1:10" x14ac:dyDescent="0.35">
      <c r="A327" s="279"/>
      <c r="B327" s="279"/>
      <c r="C327" s="279"/>
      <c r="D327" s="279"/>
      <c r="E327" s="279"/>
      <c r="F327" s="279"/>
      <c r="G327" s="279"/>
      <c r="H327" s="279"/>
      <c r="I327" s="279"/>
      <c r="J327" s="279"/>
    </row>
    <row r="328" spans="1:10" x14ac:dyDescent="0.35">
      <c r="A328" s="279"/>
      <c r="B328" s="279"/>
      <c r="C328" s="279"/>
      <c r="D328" s="279"/>
      <c r="E328" s="279"/>
      <c r="F328" s="279"/>
      <c r="G328" s="279"/>
      <c r="H328" s="279"/>
      <c r="I328" s="279"/>
      <c r="J328" s="279"/>
    </row>
    <row r="329" spans="1:10" x14ac:dyDescent="0.35">
      <c r="A329" s="279"/>
      <c r="B329" s="279"/>
      <c r="C329" s="279"/>
      <c r="D329" s="279"/>
      <c r="E329" s="279"/>
      <c r="F329" s="279"/>
      <c r="G329" s="279"/>
      <c r="H329" s="279"/>
      <c r="I329" s="279"/>
      <c r="J329" s="279"/>
    </row>
    <row r="330" spans="1:10" x14ac:dyDescent="0.35">
      <c r="A330" s="279"/>
      <c r="B330" s="279"/>
      <c r="C330" s="279"/>
      <c r="D330" s="279"/>
      <c r="E330" s="279"/>
      <c r="F330" s="279"/>
      <c r="G330" s="279"/>
      <c r="H330" s="279"/>
      <c r="I330" s="279"/>
      <c r="J330" s="279"/>
    </row>
    <row r="331" spans="1:10" x14ac:dyDescent="0.35">
      <c r="A331" s="279"/>
      <c r="B331" s="279"/>
      <c r="C331" s="279"/>
      <c r="D331" s="279"/>
      <c r="E331" s="279"/>
      <c r="F331" s="279"/>
      <c r="G331" s="279"/>
      <c r="H331" s="279"/>
      <c r="I331" s="279"/>
      <c r="J331" s="279"/>
    </row>
    <row r="332" spans="1:10" x14ac:dyDescent="0.35">
      <c r="A332" s="279"/>
      <c r="B332" s="279"/>
      <c r="C332" s="279"/>
      <c r="D332" s="279"/>
      <c r="E332" s="279"/>
      <c r="F332" s="279"/>
      <c r="G332" s="279"/>
      <c r="H332" s="279"/>
      <c r="I332" s="279"/>
      <c r="J332" s="279"/>
    </row>
    <row r="333" spans="1:10" x14ac:dyDescent="0.35">
      <c r="A333" s="279"/>
      <c r="B333" s="279"/>
      <c r="C333" s="279"/>
      <c r="D333" s="279"/>
      <c r="E333" s="279"/>
      <c r="F333" s="279"/>
      <c r="G333" s="279"/>
      <c r="H333" s="279"/>
      <c r="I333" s="279"/>
      <c r="J333" s="279"/>
    </row>
    <row r="334" spans="1:10" x14ac:dyDescent="0.35">
      <c r="A334" s="279"/>
      <c r="B334" s="279"/>
      <c r="C334" s="279"/>
      <c r="D334" s="279"/>
      <c r="E334" s="279"/>
      <c r="F334" s="279"/>
      <c r="G334" s="279"/>
      <c r="H334" s="279"/>
      <c r="I334" s="279"/>
      <c r="J334" s="279"/>
    </row>
    <row r="335" spans="1:10" x14ac:dyDescent="0.35">
      <c r="A335" s="279"/>
      <c r="B335" s="279"/>
      <c r="C335" s="279"/>
      <c r="D335" s="279"/>
      <c r="E335" s="279"/>
      <c r="F335" s="279"/>
      <c r="G335" s="279"/>
      <c r="H335" s="279"/>
      <c r="I335" s="279"/>
      <c r="J335" s="279"/>
    </row>
    <row r="336" spans="1:10" x14ac:dyDescent="0.35">
      <c r="A336" s="279"/>
      <c r="B336" s="279"/>
      <c r="C336" s="279"/>
      <c r="D336" s="279"/>
      <c r="E336" s="279"/>
      <c r="F336" s="279"/>
      <c r="G336" s="279"/>
      <c r="H336" s="279"/>
      <c r="I336" s="279"/>
      <c r="J336" s="279"/>
    </row>
    <row r="337" spans="1:10" x14ac:dyDescent="0.35">
      <c r="A337" s="279"/>
      <c r="B337" s="279"/>
      <c r="C337" s="279"/>
      <c r="D337" s="279"/>
      <c r="E337" s="279"/>
      <c r="F337" s="279"/>
      <c r="G337" s="279"/>
      <c r="H337" s="279"/>
      <c r="I337" s="279"/>
      <c r="J337" s="279"/>
    </row>
    <row r="338" spans="1:10" x14ac:dyDescent="0.35">
      <c r="A338" s="279"/>
      <c r="B338" s="279"/>
      <c r="C338" s="279"/>
      <c r="D338" s="279"/>
      <c r="E338" s="279"/>
      <c r="F338" s="279"/>
      <c r="G338" s="279"/>
      <c r="H338" s="279"/>
      <c r="I338" s="279"/>
      <c r="J338" s="279"/>
    </row>
    <row r="339" spans="1:10" x14ac:dyDescent="0.35">
      <c r="A339" s="279"/>
      <c r="B339" s="279"/>
      <c r="C339" s="279"/>
      <c r="D339" s="279"/>
      <c r="E339" s="279"/>
      <c r="F339" s="279"/>
      <c r="G339" s="279"/>
      <c r="H339" s="279"/>
      <c r="I339" s="279"/>
      <c r="J339" s="279"/>
    </row>
    <row r="340" spans="1:10" x14ac:dyDescent="0.35">
      <c r="A340" s="279"/>
      <c r="B340" s="279"/>
      <c r="C340" s="279"/>
      <c r="D340" s="279"/>
      <c r="E340" s="279"/>
      <c r="F340" s="279"/>
      <c r="G340" s="279"/>
      <c r="H340" s="279"/>
      <c r="I340" s="279"/>
      <c r="J340" s="279"/>
    </row>
    <row r="341" spans="1:10" x14ac:dyDescent="0.35">
      <c r="A341" s="279"/>
      <c r="B341" s="279"/>
      <c r="C341" s="279"/>
      <c r="D341" s="279"/>
      <c r="E341" s="279"/>
      <c r="F341" s="279"/>
      <c r="G341" s="279"/>
      <c r="H341" s="279"/>
      <c r="I341" s="279"/>
      <c r="J341" s="279"/>
    </row>
    <row r="342" spans="1:10" x14ac:dyDescent="0.35">
      <c r="A342" s="279"/>
      <c r="B342" s="279"/>
      <c r="C342" s="279"/>
      <c r="D342" s="279"/>
      <c r="E342" s="279"/>
      <c r="F342" s="279"/>
      <c r="G342" s="279"/>
      <c r="H342" s="279"/>
      <c r="I342" s="279"/>
      <c r="J342" s="279"/>
    </row>
    <row r="343" spans="1:10" x14ac:dyDescent="0.35">
      <c r="A343" s="279"/>
      <c r="B343" s="279"/>
      <c r="C343" s="279"/>
      <c r="D343" s="279"/>
      <c r="E343" s="279"/>
      <c r="F343" s="279"/>
      <c r="G343" s="279"/>
      <c r="H343" s="279"/>
      <c r="I343" s="279"/>
      <c r="J343" s="279"/>
    </row>
    <row r="344" spans="1:10" x14ac:dyDescent="0.35">
      <c r="A344" s="279"/>
      <c r="B344" s="279"/>
      <c r="C344" s="279"/>
      <c r="D344" s="279"/>
      <c r="E344" s="279"/>
      <c r="F344" s="279"/>
      <c r="G344" s="279"/>
      <c r="H344" s="279"/>
      <c r="I344" s="279"/>
      <c r="J344" s="279"/>
    </row>
    <row r="345" spans="1:10" x14ac:dyDescent="0.35">
      <c r="A345" s="279"/>
      <c r="B345" s="279"/>
      <c r="C345" s="279"/>
      <c r="D345" s="279"/>
      <c r="E345" s="279"/>
      <c r="F345" s="279"/>
      <c r="G345" s="279"/>
      <c r="H345" s="279"/>
      <c r="I345" s="279"/>
      <c r="J345" s="279"/>
    </row>
    <row r="346" spans="1:10" x14ac:dyDescent="0.35">
      <c r="A346" s="279"/>
      <c r="B346" s="279"/>
      <c r="C346" s="279"/>
      <c r="D346" s="279"/>
      <c r="E346" s="279"/>
      <c r="F346" s="279"/>
      <c r="G346" s="279"/>
      <c r="H346" s="279"/>
      <c r="I346" s="279"/>
      <c r="J346" s="279"/>
    </row>
    <row r="347" spans="1:10" x14ac:dyDescent="0.35">
      <c r="A347" s="279"/>
      <c r="B347" s="279"/>
      <c r="C347" s="279"/>
      <c r="D347" s="279"/>
      <c r="E347" s="279"/>
      <c r="F347" s="279"/>
      <c r="G347" s="279"/>
      <c r="H347" s="279"/>
      <c r="I347" s="279"/>
      <c r="J347" s="279"/>
    </row>
    <row r="348" spans="1:10" x14ac:dyDescent="0.35">
      <c r="A348" s="279"/>
      <c r="B348" s="279"/>
      <c r="C348" s="279"/>
      <c r="D348" s="279"/>
      <c r="E348" s="279"/>
      <c r="F348" s="279"/>
      <c r="G348" s="279"/>
      <c r="H348" s="279"/>
      <c r="I348" s="279"/>
      <c r="J348" s="279"/>
    </row>
    <row r="349" spans="1:10" x14ac:dyDescent="0.35">
      <c r="A349" s="279"/>
      <c r="B349" s="279"/>
      <c r="C349" s="279"/>
      <c r="D349" s="279"/>
      <c r="E349" s="279"/>
      <c r="F349" s="279"/>
      <c r="G349" s="279"/>
      <c r="H349" s="279"/>
      <c r="I349" s="279"/>
      <c r="J349" s="279"/>
    </row>
    <row r="350" spans="1:10" x14ac:dyDescent="0.35">
      <c r="A350" s="279"/>
      <c r="B350" s="279"/>
      <c r="C350" s="279"/>
      <c r="D350" s="279"/>
      <c r="E350" s="279"/>
      <c r="F350" s="279"/>
      <c r="G350" s="279"/>
      <c r="H350" s="279"/>
      <c r="I350" s="279"/>
      <c r="J350" s="279"/>
    </row>
    <row r="351" spans="1:10" x14ac:dyDescent="0.35">
      <c r="A351" s="279"/>
      <c r="B351" s="279"/>
      <c r="C351" s="279"/>
      <c r="D351" s="279"/>
      <c r="E351" s="279"/>
      <c r="F351" s="279"/>
      <c r="G351" s="279"/>
      <c r="H351" s="279"/>
      <c r="I351" s="279"/>
      <c r="J351" s="279"/>
    </row>
    <row r="352" spans="1:10" x14ac:dyDescent="0.35">
      <c r="A352" s="279"/>
      <c r="B352" s="279"/>
      <c r="C352" s="279"/>
      <c r="D352" s="279"/>
      <c r="E352" s="279"/>
      <c r="F352" s="279"/>
      <c r="G352" s="279"/>
      <c r="H352" s="279"/>
      <c r="I352" s="279"/>
      <c r="J352" s="279"/>
    </row>
    <row r="353" spans="1:10" x14ac:dyDescent="0.35">
      <c r="A353" s="279"/>
      <c r="B353" s="279"/>
      <c r="C353" s="279"/>
      <c r="D353" s="279"/>
      <c r="E353" s="279"/>
      <c r="F353" s="279"/>
      <c r="G353" s="279"/>
      <c r="H353" s="279"/>
      <c r="I353" s="279"/>
      <c r="J353" s="279"/>
    </row>
    <row r="354" spans="1:10" x14ac:dyDescent="0.35">
      <c r="A354" s="279"/>
      <c r="B354" s="279"/>
      <c r="C354" s="279"/>
      <c r="D354" s="279"/>
      <c r="E354" s="279"/>
      <c r="F354" s="279"/>
      <c r="G354" s="279"/>
      <c r="H354" s="279"/>
      <c r="I354" s="279"/>
      <c r="J354" s="279"/>
    </row>
    <row r="355" spans="1:10" x14ac:dyDescent="0.35">
      <c r="A355" s="279"/>
      <c r="B355" s="279"/>
      <c r="C355" s="279"/>
      <c r="D355" s="279"/>
      <c r="E355" s="279"/>
      <c r="F355" s="279"/>
      <c r="G355" s="279"/>
      <c r="H355" s="279"/>
      <c r="I355" s="279"/>
      <c r="J355" s="279"/>
    </row>
    <row r="356" spans="1:10" x14ac:dyDescent="0.35">
      <c r="A356" s="279"/>
      <c r="B356" s="279"/>
      <c r="C356" s="279"/>
      <c r="D356" s="279"/>
      <c r="E356" s="279"/>
      <c r="F356" s="279"/>
      <c r="G356" s="279"/>
      <c r="H356" s="279"/>
      <c r="I356" s="279"/>
      <c r="J356" s="279"/>
    </row>
    <row r="357" spans="1:10" x14ac:dyDescent="0.35">
      <c r="A357" s="279"/>
      <c r="B357" s="279"/>
      <c r="C357" s="279"/>
      <c r="D357" s="279"/>
      <c r="E357" s="279"/>
      <c r="F357" s="279"/>
      <c r="G357" s="279"/>
      <c r="H357" s="279"/>
      <c r="I357" s="279"/>
      <c r="J357" s="279"/>
    </row>
    <row r="358" spans="1:10" x14ac:dyDescent="0.35">
      <c r="A358" s="279"/>
      <c r="B358" s="279"/>
      <c r="C358" s="279"/>
      <c r="D358" s="279"/>
      <c r="E358" s="279"/>
      <c r="F358" s="279"/>
      <c r="G358" s="279"/>
      <c r="H358" s="279"/>
      <c r="I358" s="279"/>
      <c r="J358" s="279"/>
    </row>
    <row r="359" spans="1:10" x14ac:dyDescent="0.35">
      <c r="A359" s="279"/>
      <c r="B359" s="279"/>
      <c r="C359" s="279"/>
      <c r="D359" s="279"/>
      <c r="E359" s="279"/>
      <c r="F359" s="279"/>
      <c r="G359" s="279"/>
      <c r="H359" s="279"/>
      <c r="I359" s="279"/>
      <c r="J359" s="279"/>
    </row>
    <row r="360" spans="1:10" x14ac:dyDescent="0.35">
      <c r="A360" s="279"/>
      <c r="B360" s="279"/>
      <c r="C360" s="279"/>
      <c r="D360" s="279"/>
      <c r="E360" s="279"/>
      <c r="F360" s="279"/>
      <c r="G360" s="279"/>
      <c r="H360" s="279"/>
      <c r="I360" s="279"/>
      <c r="J360" s="279"/>
    </row>
    <row r="361" spans="1:10" x14ac:dyDescent="0.35">
      <c r="A361" s="279"/>
      <c r="B361" s="279"/>
      <c r="C361" s="279"/>
      <c r="D361" s="279"/>
      <c r="E361" s="279"/>
      <c r="F361" s="279"/>
      <c r="G361" s="279"/>
      <c r="H361" s="279"/>
      <c r="I361" s="279"/>
      <c r="J361" s="279"/>
    </row>
    <row r="362" spans="1:10" x14ac:dyDescent="0.35">
      <c r="A362" s="279"/>
      <c r="B362" s="279"/>
      <c r="C362" s="279"/>
      <c r="D362" s="279"/>
      <c r="E362" s="279"/>
      <c r="F362" s="279"/>
      <c r="G362" s="279"/>
      <c r="H362" s="279"/>
      <c r="I362" s="279"/>
      <c r="J362" s="279"/>
    </row>
    <row r="363" spans="1:10" x14ac:dyDescent="0.35">
      <c r="A363" s="279"/>
      <c r="B363" s="279"/>
      <c r="C363" s="279"/>
      <c r="D363" s="279"/>
      <c r="E363" s="279"/>
      <c r="F363" s="279"/>
      <c r="G363" s="279"/>
      <c r="H363" s="279"/>
      <c r="I363" s="279"/>
      <c r="J363" s="279"/>
    </row>
    <row r="364" spans="1:10" x14ac:dyDescent="0.35">
      <c r="A364" s="279"/>
      <c r="B364" s="279"/>
      <c r="C364" s="279"/>
      <c r="D364" s="279"/>
      <c r="E364" s="279"/>
      <c r="F364" s="279"/>
      <c r="G364" s="279"/>
      <c r="H364" s="279"/>
      <c r="I364" s="279"/>
      <c r="J364" s="279"/>
    </row>
    <row r="365" spans="1:10" x14ac:dyDescent="0.35">
      <c r="A365" s="279"/>
      <c r="B365" s="279"/>
      <c r="C365" s="279"/>
      <c r="D365" s="279"/>
      <c r="E365" s="279"/>
      <c r="F365" s="279"/>
      <c r="G365" s="279"/>
      <c r="H365" s="279"/>
      <c r="I365" s="279"/>
      <c r="J365" s="279"/>
    </row>
    <row r="366" spans="1:10" x14ac:dyDescent="0.35">
      <c r="A366" s="279"/>
      <c r="B366" s="279"/>
      <c r="C366" s="279"/>
      <c r="D366" s="279"/>
      <c r="E366" s="279"/>
      <c r="F366" s="279"/>
      <c r="G366" s="279"/>
      <c r="H366" s="279"/>
      <c r="I366" s="279"/>
      <c r="J366" s="279"/>
    </row>
    <row r="367" spans="1:10" x14ac:dyDescent="0.35">
      <c r="A367" s="279"/>
      <c r="B367" s="279"/>
      <c r="C367" s="279"/>
      <c r="D367" s="279"/>
      <c r="E367" s="279"/>
      <c r="F367" s="279"/>
      <c r="G367" s="279"/>
      <c r="H367" s="279"/>
      <c r="I367" s="279"/>
      <c r="J367" s="279"/>
    </row>
    <row r="368" spans="1:10" x14ac:dyDescent="0.35">
      <c r="A368" s="279"/>
      <c r="B368" s="279"/>
      <c r="C368" s="279"/>
      <c r="D368" s="279"/>
      <c r="E368" s="279"/>
      <c r="F368" s="279"/>
      <c r="G368" s="279"/>
      <c r="H368" s="279"/>
      <c r="I368" s="279"/>
      <c r="J368" s="279"/>
    </row>
    <row r="369" spans="1:10" x14ac:dyDescent="0.35">
      <c r="A369" s="279"/>
      <c r="B369" s="279"/>
      <c r="C369" s="279"/>
      <c r="D369" s="279"/>
      <c r="E369" s="279"/>
      <c r="F369" s="279"/>
      <c r="G369" s="279"/>
      <c r="H369" s="279"/>
      <c r="I369" s="279"/>
      <c r="J369" s="279"/>
    </row>
    <row r="370" spans="1:10" x14ac:dyDescent="0.35">
      <c r="A370" s="279"/>
      <c r="B370" s="279"/>
      <c r="C370" s="279"/>
      <c r="D370" s="279"/>
      <c r="E370" s="279"/>
      <c r="F370" s="279"/>
      <c r="G370" s="279"/>
      <c r="H370" s="279"/>
      <c r="I370" s="279"/>
      <c r="J370" s="279"/>
    </row>
    <row r="371" spans="1:10" x14ac:dyDescent="0.35">
      <c r="A371" s="279"/>
      <c r="B371" s="279"/>
      <c r="C371" s="279"/>
      <c r="D371" s="279"/>
      <c r="E371" s="279"/>
      <c r="F371" s="279"/>
      <c r="G371" s="279"/>
      <c r="H371" s="279"/>
      <c r="I371" s="279"/>
      <c r="J371" s="279"/>
    </row>
    <row r="372" spans="1:10" x14ac:dyDescent="0.35">
      <c r="A372" s="279"/>
      <c r="B372" s="279"/>
      <c r="C372" s="279"/>
      <c r="D372" s="279"/>
      <c r="E372" s="279"/>
      <c r="F372" s="279"/>
      <c r="G372" s="279"/>
      <c r="H372" s="279"/>
      <c r="I372" s="279"/>
      <c r="J372" s="279"/>
    </row>
    <row r="373" spans="1:10" x14ac:dyDescent="0.35">
      <c r="A373" s="279"/>
      <c r="B373" s="279"/>
      <c r="C373" s="279"/>
      <c r="D373" s="279"/>
      <c r="E373" s="279"/>
      <c r="F373" s="279"/>
      <c r="G373" s="279"/>
      <c r="H373" s="279"/>
      <c r="I373" s="279"/>
      <c r="J373" s="279"/>
    </row>
    <row r="374" spans="1:10" x14ac:dyDescent="0.35">
      <c r="A374" s="279"/>
      <c r="B374" s="279"/>
      <c r="C374" s="279"/>
      <c r="D374" s="279"/>
      <c r="E374" s="279"/>
      <c r="F374" s="279"/>
      <c r="G374" s="279"/>
      <c r="H374" s="279"/>
      <c r="I374" s="279"/>
      <c r="J374" s="279"/>
    </row>
    <row r="375" spans="1:10" x14ac:dyDescent="0.35">
      <c r="A375" s="279"/>
      <c r="B375" s="279"/>
      <c r="C375" s="279"/>
      <c r="D375" s="279"/>
      <c r="E375" s="279"/>
      <c r="F375" s="279"/>
      <c r="G375" s="279"/>
      <c r="H375" s="279"/>
      <c r="I375" s="279"/>
      <c r="J375" s="279"/>
    </row>
    <row r="376" spans="1:10" x14ac:dyDescent="0.35">
      <c r="A376" s="279"/>
      <c r="B376" s="279"/>
      <c r="C376" s="279"/>
      <c r="D376" s="279"/>
      <c r="E376" s="279"/>
      <c r="F376" s="279"/>
      <c r="G376" s="279"/>
      <c r="H376" s="279"/>
      <c r="I376" s="279"/>
      <c r="J376" s="279"/>
    </row>
    <row r="377" spans="1:10" x14ac:dyDescent="0.35">
      <c r="A377" s="279"/>
      <c r="B377" s="279"/>
      <c r="C377" s="279"/>
      <c r="D377" s="279"/>
      <c r="E377" s="279"/>
      <c r="F377" s="279"/>
      <c r="G377" s="279"/>
      <c r="H377" s="279"/>
      <c r="I377" s="279"/>
      <c r="J377" s="279"/>
    </row>
    <row r="378" spans="1:10" x14ac:dyDescent="0.35">
      <c r="A378" s="279"/>
      <c r="B378" s="279"/>
      <c r="C378" s="279"/>
      <c r="D378" s="279"/>
      <c r="E378" s="279"/>
      <c r="F378" s="279"/>
      <c r="G378" s="279"/>
      <c r="H378" s="279"/>
      <c r="I378" s="279"/>
      <c r="J378" s="279"/>
    </row>
    <row r="379" spans="1:10" x14ac:dyDescent="0.35">
      <c r="A379" s="279"/>
      <c r="B379" s="279"/>
      <c r="C379" s="279"/>
      <c r="D379" s="279"/>
      <c r="E379" s="279"/>
      <c r="F379" s="279"/>
      <c r="G379" s="279"/>
      <c r="H379" s="279"/>
      <c r="I379" s="279"/>
      <c r="J379" s="279"/>
    </row>
    <row r="380" spans="1:10" x14ac:dyDescent="0.35">
      <c r="A380" s="279"/>
      <c r="B380" s="279"/>
      <c r="C380" s="279"/>
      <c r="D380" s="279"/>
      <c r="E380" s="279"/>
      <c r="F380" s="279"/>
      <c r="G380" s="279"/>
      <c r="H380" s="279"/>
      <c r="I380" s="279"/>
      <c r="J380" s="279"/>
    </row>
    <row r="381" spans="1:10" x14ac:dyDescent="0.35">
      <c r="A381" s="279"/>
      <c r="B381" s="279"/>
      <c r="C381" s="279"/>
      <c r="D381" s="279"/>
      <c r="E381" s="279"/>
      <c r="F381" s="279"/>
      <c r="G381" s="279"/>
      <c r="H381" s="279"/>
      <c r="I381" s="279"/>
      <c r="J381" s="279"/>
    </row>
    <row r="382" spans="1:10" x14ac:dyDescent="0.35">
      <c r="A382" s="279"/>
      <c r="B382" s="279"/>
      <c r="C382" s="279"/>
      <c r="D382" s="279"/>
      <c r="E382" s="279"/>
      <c r="F382" s="279"/>
      <c r="G382" s="279"/>
      <c r="H382" s="279"/>
      <c r="I382" s="279"/>
      <c r="J382" s="279"/>
    </row>
    <row r="383" spans="1:10" x14ac:dyDescent="0.35">
      <c r="A383" s="279"/>
      <c r="B383" s="279"/>
      <c r="C383" s="279"/>
      <c r="D383" s="279"/>
      <c r="E383" s="279"/>
      <c r="F383" s="279"/>
      <c r="G383" s="279"/>
      <c r="H383" s="279"/>
      <c r="I383" s="279"/>
      <c r="J383" s="279"/>
    </row>
    <row r="384" spans="1:10" x14ac:dyDescent="0.35">
      <c r="A384" s="279"/>
      <c r="B384" s="279"/>
      <c r="C384" s="279"/>
      <c r="D384" s="279"/>
      <c r="E384" s="279"/>
      <c r="F384" s="279"/>
      <c r="G384" s="279"/>
      <c r="H384" s="279"/>
      <c r="I384" s="279"/>
      <c r="J384" s="279"/>
    </row>
    <row r="385" spans="1:10" x14ac:dyDescent="0.35">
      <c r="A385" s="279"/>
      <c r="B385" s="279"/>
      <c r="C385" s="279"/>
      <c r="D385" s="279"/>
      <c r="E385" s="279"/>
      <c r="F385" s="279"/>
      <c r="G385" s="279"/>
      <c r="H385" s="279"/>
      <c r="I385" s="279"/>
      <c r="J385" s="279"/>
    </row>
    <row r="386" spans="1:10" x14ac:dyDescent="0.35">
      <c r="A386" s="279"/>
      <c r="B386" s="279"/>
      <c r="C386" s="279"/>
      <c r="D386" s="279"/>
      <c r="E386" s="279"/>
      <c r="F386" s="279"/>
      <c r="G386" s="279"/>
      <c r="H386" s="279"/>
      <c r="I386" s="279"/>
      <c r="J386" s="279"/>
    </row>
    <row r="387" spans="1:10" x14ac:dyDescent="0.35">
      <c r="A387" s="279"/>
      <c r="B387" s="279"/>
      <c r="C387" s="279"/>
      <c r="D387" s="279"/>
      <c r="E387" s="279"/>
      <c r="F387" s="279"/>
      <c r="G387" s="279"/>
      <c r="H387" s="279"/>
      <c r="I387" s="279"/>
      <c r="J387" s="279"/>
    </row>
    <row r="388" spans="1:10" x14ac:dyDescent="0.35">
      <c r="A388" s="279"/>
      <c r="B388" s="279"/>
      <c r="C388" s="279"/>
      <c r="D388" s="279"/>
      <c r="E388" s="279"/>
      <c r="F388" s="279"/>
      <c r="G388" s="279"/>
      <c r="H388" s="279"/>
      <c r="I388" s="279"/>
      <c r="J388" s="279"/>
    </row>
    <row r="389" spans="1:10" x14ac:dyDescent="0.35">
      <c r="A389" s="279"/>
      <c r="B389" s="279"/>
      <c r="C389" s="279"/>
      <c r="D389" s="279"/>
      <c r="E389" s="279"/>
      <c r="F389" s="279"/>
      <c r="G389" s="279"/>
      <c r="H389" s="279"/>
      <c r="I389" s="279"/>
      <c r="J389" s="279"/>
    </row>
    <row r="390" spans="1:10" x14ac:dyDescent="0.35">
      <c r="A390" s="279"/>
      <c r="B390" s="279"/>
      <c r="C390" s="279"/>
      <c r="D390" s="279"/>
      <c r="E390" s="279"/>
      <c r="F390" s="279"/>
      <c r="G390" s="279"/>
      <c r="H390" s="279"/>
      <c r="I390" s="279"/>
      <c r="J390" s="279"/>
    </row>
    <row r="391" spans="1:10" x14ac:dyDescent="0.35">
      <c r="A391" s="279"/>
      <c r="B391" s="279"/>
      <c r="C391" s="279"/>
      <c r="D391" s="279"/>
      <c r="E391" s="279"/>
      <c r="F391" s="279"/>
      <c r="G391" s="279"/>
      <c r="H391" s="279"/>
      <c r="I391" s="279"/>
      <c r="J391" s="279"/>
    </row>
    <row r="392" spans="1:10" x14ac:dyDescent="0.35">
      <c r="A392" s="279"/>
      <c r="B392" s="279"/>
      <c r="C392" s="279"/>
      <c r="D392" s="279"/>
      <c r="E392" s="279"/>
      <c r="F392" s="279"/>
      <c r="G392" s="279"/>
      <c r="H392" s="279"/>
      <c r="I392" s="279"/>
      <c r="J392" s="279"/>
    </row>
    <row r="393" spans="1:10" x14ac:dyDescent="0.35">
      <c r="A393" s="279"/>
      <c r="B393" s="279"/>
      <c r="C393" s="279"/>
      <c r="D393" s="279"/>
      <c r="E393" s="279"/>
      <c r="F393" s="279"/>
      <c r="G393" s="279"/>
      <c r="H393" s="279"/>
      <c r="I393" s="279"/>
      <c r="J393" s="279"/>
    </row>
    <row r="394" spans="1:10" x14ac:dyDescent="0.35">
      <c r="A394" s="279"/>
      <c r="B394" s="279"/>
      <c r="C394" s="279"/>
      <c r="D394" s="279"/>
      <c r="E394" s="279"/>
      <c r="F394" s="279"/>
      <c r="G394" s="279"/>
      <c r="H394" s="279"/>
      <c r="I394" s="279"/>
      <c r="J394" s="279"/>
    </row>
    <row r="395" spans="1:10" x14ac:dyDescent="0.35">
      <c r="A395" s="279"/>
      <c r="B395" s="279"/>
      <c r="C395" s="279"/>
      <c r="D395" s="279"/>
      <c r="E395" s="279"/>
      <c r="F395" s="279"/>
      <c r="G395" s="279"/>
      <c r="H395" s="279"/>
      <c r="I395" s="279"/>
      <c r="J395" s="279"/>
    </row>
    <row r="396" spans="1:10" x14ac:dyDescent="0.35">
      <c r="A396" s="279"/>
      <c r="B396" s="279"/>
      <c r="C396" s="279"/>
      <c r="D396" s="279"/>
      <c r="E396" s="279"/>
      <c r="F396" s="279"/>
      <c r="G396" s="279"/>
      <c r="H396" s="279"/>
      <c r="I396" s="279"/>
      <c r="J396" s="279"/>
    </row>
    <row r="397" spans="1:10" x14ac:dyDescent="0.35">
      <c r="A397" s="279"/>
      <c r="B397" s="279"/>
      <c r="C397" s="279"/>
      <c r="D397" s="279"/>
      <c r="E397" s="279"/>
      <c r="F397" s="279"/>
      <c r="G397" s="279"/>
      <c r="H397" s="279"/>
      <c r="I397" s="279"/>
      <c r="J397" s="279"/>
    </row>
    <row r="398" spans="1:10" x14ac:dyDescent="0.35">
      <c r="A398" s="279"/>
      <c r="B398" s="279"/>
      <c r="C398" s="279"/>
      <c r="D398" s="279"/>
      <c r="E398" s="279"/>
      <c r="F398" s="279"/>
      <c r="G398" s="279"/>
      <c r="H398" s="279"/>
      <c r="I398" s="279"/>
      <c r="J398" s="279"/>
    </row>
    <row r="399" spans="1:10" x14ac:dyDescent="0.35">
      <c r="A399" s="279"/>
      <c r="B399" s="279"/>
      <c r="C399" s="279"/>
      <c r="D399" s="279"/>
      <c r="E399" s="279"/>
      <c r="F399" s="279"/>
      <c r="G399" s="279"/>
      <c r="H399" s="279"/>
      <c r="I399" s="279"/>
      <c r="J399" s="279"/>
    </row>
    <row r="400" spans="1:10" x14ac:dyDescent="0.35">
      <c r="A400" s="279"/>
      <c r="B400" s="279"/>
      <c r="C400" s="279"/>
      <c r="D400" s="279"/>
      <c r="E400" s="279"/>
      <c r="F400" s="279"/>
      <c r="G400" s="279"/>
      <c r="H400" s="279"/>
      <c r="I400" s="279"/>
      <c r="J400" s="279"/>
    </row>
    <row r="401" spans="1:10" x14ac:dyDescent="0.35">
      <c r="A401" s="279"/>
      <c r="B401" s="279"/>
      <c r="C401" s="279"/>
      <c r="D401" s="279"/>
      <c r="E401" s="279"/>
      <c r="F401" s="279"/>
      <c r="G401" s="279"/>
      <c r="H401" s="279"/>
      <c r="I401" s="279"/>
      <c r="J401" s="279"/>
    </row>
    <row r="402" spans="1:10" x14ac:dyDescent="0.35">
      <c r="A402" s="279"/>
      <c r="B402" s="279"/>
      <c r="C402" s="279"/>
      <c r="D402" s="279"/>
      <c r="E402" s="279"/>
      <c r="F402" s="279"/>
      <c r="G402" s="279"/>
      <c r="H402" s="279"/>
      <c r="I402" s="279"/>
      <c r="J402" s="279"/>
    </row>
    <row r="403" spans="1:10" x14ac:dyDescent="0.35">
      <c r="A403" s="279"/>
      <c r="B403" s="279"/>
      <c r="C403" s="279"/>
      <c r="D403" s="279"/>
      <c r="E403" s="279"/>
      <c r="F403" s="279"/>
      <c r="G403" s="279"/>
      <c r="H403" s="279"/>
      <c r="I403" s="279"/>
      <c r="J403" s="279"/>
    </row>
    <row r="404" spans="1:10" x14ac:dyDescent="0.35">
      <c r="A404" s="279"/>
      <c r="B404" s="279"/>
      <c r="C404" s="279"/>
      <c r="D404" s="279"/>
      <c r="E404" s="279"/>
      <c r="F404" s="279"/>
      <c r="G404" s="279"/>
      <c r="H404" s="279"/>
      <c r="I404" s="279"/>
      <c r="J404" s="279"/>
    </row>
    <row r="405" spans="1:10" x14ac:dyDescent="0.35">
      <c r="A405" s="279"/>
      <c r="B405" s="279"/>
      <c r="C405" s="279"/>
      <c r="D405" s="279"/>
      <c r="E405" s="279"/>
      <c r="F405" s="279"/>
      <c r="G405" s="279"/>
      <c r="H405" s="279"/>
      <c r="I405" s="279"/>
      <c r="J405" s="279"/>
    </row>
    <row r="406" spans="1:10" x14ac:dyDescent="0.35">
      <c r="A406" s="279"/>
      <c r="B406" s="279"/>
      <c r="C406" s="279"/>
      <c r="D406" s="279"/>
      <c r="E406" s="279"/>
      <c r="F406" s="279"/>
      <c r="G406" s="279"/>
      <c r="H406" s="279"/>
      <c r="I406" s="279"/>
      <c r="J406" s="279"/>
    </row>
    <row r="407" spans="1:10" x14ac:dyDescent="0.35">
      <c r="A407" s="279"/>
      <c r="B407" s="279"/>
      <c r="C407" s="279"/>
      <c r="D407" s="279"/>
      <c r="E407" s="279"/>
      <c r="F407" s="279"/>
      <c r="G407" s="279"/>
      <c r="H407" s="279"/>
      <c r="I407" s="279"/>
      <c r="J407" s="279"/>
    </row>
    <row r="408" spans="1:10" x14ac:dyDescent="0.35">
      <c r="A408" s="279"/>
      <c r="B408" s="279"/>
      <c r="C408" s="279"/>
      <c r="D408" s="279"/>
      <c r="E408" s="279"/>
      <c r="F408" s="279"/>
      <c r="G408" s="279"/>
      <c r="H408" s="279"/>
      <c r="I408" s="279"/>
      <c r="J408" s="279"/>
    </row>
    <row r="409" spans="1:10" x14ac:dyDescent="0.35">
      <c r="A409" s="279"/>
      <c r="B409" s="279"/>
      <c r="C409" s="279"/>
      <c r="D409" s="279"/>
      <c r="E409" s="279"/>
      <c r="F409" s="279"/>
      <c r="G409" s="279"/>
      <c r="H409" s="279"/>
      <c r="I409" s="279"/>
      <c r="J409" s="279"/>
    </row>
    <row r="410" spans="1:10" x14ac:dyDescent="0.35">
      <c r="A410" s="279"/>
      <c r="B410" s="279"/>
      <c r="C410" s="279"/>
      <c r="D410" s="279"/>
      <c r="E410" s="279"/>
      <c r="F410" s="279"/>
      <c r="G410" s="279"/>
      <c r="H410" s="279"/>
      <c r="I410" s="279"/>
      <c r="J410" s="279"/>
    </row>
    <row r="411" spans="1:10" x14ac:dyDescent="0.35">
      <c r="A411" s="279"/>
      <c r="B411" s="279"/>
      <c r="C411" s="279"/>
      <c r="D411" s="279"/>
      <c r="E411" s="279"/>
      <c r="F411" s="279"/>
      <c r="G411" s="279"/>
      <c r="H411" s="279"/>
      <c r="I411" s="279"/>
      <c r="J411" s="279"/>
    </row>
    <row r="412" spans="1:10" x14ac:dyDescent="0.35">
      <c r="A412" s="279"/>
      <c r="B412" s="279"/>
      <c r="C412" s="279"/>
      <c r="D412" s="279"/>
      <c r="E412" s="279"/>
      <c r="F412" s="279"/>
      <c r="G412" s="279"/>
      <c r="H412" s="279"/>
      <c r="I412" s="279"/>
      <c r="J412" s="279"/>
    </row>
    <row r="413" spans="1:10" x14ac:dyDescent="0.35">
      <c r="A413" s="279"/>
      <c r="B413" s="279"/>
      <c r="C413" s="279"/>
      <c r="D413" s="279"/>
      <c r="E413" s="279"/>
      <c r="F413" s="279"/>
      <c r="G413" s="279"/>
      <c r="H413" s="279"/>
      <c r="I413" s="279"/>
      <c r="J413" s="279"/>
    </row>
    <row r="414" spans="1:10" x14ac:dyDescent="0.35">
      <c r="A414" s="279"/>
      <c r="B414" s="279"/>
      <c r="C414" s="279"/>
      <c r="D414" s="279"/>
      <c r="E414" s="279"/>
      <c r="F414" s="279"/>
      <c r="G414" s="279"/>
      <c r="H414" s="279"/>
      <c r="I414" s="279"/>
      <c r="J414" s="279"/>
    </row>
    <row r="415" spans="1:10" x14ac:dyDescent="0.35">
      <c r="A415" s="279"/>
      <c r="B415" s="279"/>
      <c r="C415" s="279"/>
      <c r="D415" s="279"/>
      <c r="E415" s="279"/>
      <c r="F415" s="279"/>
      <c r="G415" s="279"/>
      <c r="H415" s="279"/>
      <c r="I415" s="279"/>
      <c r="J415" s="279"/>
    </row>
    <row r="416" spans="1:10" x14ac:dyDescent="0.35">
      <c r="A416" s="279"/>
      <c r="B416" s="279"/>
      <c r="C416" s="279"/>
      <c r="D416" s="279"/>
      <c r="E416" s="279"/>
      <c r="F416" s="279"/>
      <c r="G416" s="279"/>
      <c r="H416" s="279"/>
      <c r="I416" s="279"/>
      <c r="J416" s="279"/>
    </row>
    <row r="417" spans="1:10" x14ac:dyDescent="0.35">
      <c r="A417" s="279"/>
      <c r="B417" s="279"/>
      <c r="C417" s="279"/>
      <c r="D417" s="279"/>
      <c r="E417" s="279"/>
      <c r="F417" s="279"/>
      <c r="G417" s="279"/>
      <c r="H417" s="279"/>
      <c r="I417" s="279"/>
      <c r="J417" s="279"/>
    </row>
    <row r="418" spans="1:10" x14ac:dyDescent="0.35">
      <c r="A418" s="279"/>
      <c r="B418" s="279"/>
      <c r="C418" s="279"/>
      <c r="D418" s="279"/>
      <c r="E418" s="279"/>
      <c r="F418" s="279"/>
      <c r="G418" s="279"/>
      <c r="H418" s="279"/>
      <c r="I418" s="279"/>
      <c r="J418" s="279"/>
    </row>
    <row r="419" spans="1:10" x14ac:dyDescent="0.35">
      <c r="A419" s="279"/>
      <c r="B419" s="279"/>
      <c r="C419" s="279"/>
      <c r="D419" s="279"/>
      <c r="E419" s="279"/>
      <c r="F419" s="279"/>
      <c r="G419" s="279"/>
      <c r="H419" s="279"/>
      <c r="I419" s="279"/>
      <c r="J419" s="279"/>
    </row>
    <row r="420" spans="1:10" x14ac:dyDescent="0.35">
      <c r="A420" s="279"/>
      <c r="B420" s="279"/>
      <c r="C420" s="279"/>
      <c r="D420" s="279"/>
      <c r="E420" s="279"/>
      <c r="F420" s="279"/>
      <c r="G420" s="279"/>
      <c r="H420" s="279"/>
      <c r="I420" s="279"/>
      <c r="J420" s="279"/>
    </row>
    <row r="421" spans="1:10" x14ac:dyDescent="0.35">
      <c r="A421" s="279"/>
      <c r="B421" s="279"/>
      <c r="C421" s="279"/>
      <c r="D421" s="279"/>
      <c r="E421" s="279"/>
      <c r="F421" s="279"/>
      <c r="G421" s="279"/>
      <c r="H421" s="279"/>
      <c r="I421" s="279"/>
      <c r="J421" s="279"/>
    </row>
    <row r="422" spans="1:10" x14ac:dyDescent="0.35">
      <c r="A422" s="279"/>
      <c r="B422" s="279"/>
      <c r="C422" s="279"/>
      <c r="D422" s="279"/>
      <c r="E422" s="279"/>
      <c r="F422" s="279"/>
      <c r="G422" s="279"/>
      <c r="H422" s="279"/>
      <c r="I422" s="279"/>
      <c r="J422" s="279"/>
    </row>
    <row r="423" spans="1:10" x14ac:dyDescent="0.35">
      <c r="A423" s="279"/>
      <c r="B423" s="279"/>
      <c r="C423" s="279"/>
      <c r="D423" s="279"/>
      <c r="E423" s="279"/>
      <c r="F423" s="279"/>
      <c r="G423" s="279"/>
      <c r="H423" s="279"/>
      <c r="I423" s="279"/>
      <c r="J423" s="279"/>
    </row>
    <row r="424" spans="1:10" x14ac:dyDescent="0.35">
      <c r="A424" s="279"/>
      <c r="B424" s="279"/>
      <c r="C424" s="279"/>
      <c r="D424" s="279"/>
      <c r="E424" s="279"/>
      <c r="F424" s="279"/>
      <c r="G424" s="279"/>
      <c r="H424" s="279"/>
      <c r="I424" s="279"/>
      <c r="J424" s="279"/>
    </row>
    <row r="425" spans="1:10" x14ac:dyDescent="0.35">
      <c r="A425" s="279"/>
      <c r="B425" s="279"/>
      <c r="C425" s="279"/>
      <c r="D425" s="279"/>
      <c r="E425" s="279"/>
      <c r="F425" s="279"/>
      <c r="G425" s="279"/>
      <c r="H425" s="279"/>
      <c r="I425" s="279"/>
      <c r="J425" s="279"/>
    </row>
    <row r="426" spans="1:10" x14ac:dyDescent="0.35">
      <c r="A426" s="279"/>
      <c r="B426" s="279"/>
      <c r="C426" s="279"/>
      <c r="D426" s="279"/>
      <c r="E426" s="279"/>
      <c r="F426" s="279"/>
      <c r="G426" s="279"/>
      <c r="H426" s="279"/>
      <c r="I426" s="279"/>
      <c r="J426" s="279"/>
    </row>
    <row r="427" spans="1:10" x14ac:dyDescent="0.35">
      <c r="A427" s="279"/>
      <c r="B427" s="279"/>
      <c r="C427" s="279"/>
      <c r="D427" s="279"/>
      <c r="E427" s="279"/>
      <c r="F427" s="279"/>
      <c r="G427" s="279"/>
      <c r="H427" s="279"/>
      <c r="I427" s="279"/>
      <c r="J427" s="279"/>
    </row>
    <row r="428" spans="1:10" x14ac:dyDescent="0.35">
      <c r="A428" s="279"/>
      <c r="B428" s="279"/>
      <c r="C428" s="279"/>
      <c r="D428" s="279"/>
      <c r="E428" s="279"/>
      <c r="F428" s="279"/>
      <c r="G428" s="279"/>
      <c r="H428" s="279"/>
      <c r="I428" s="279"/>
      <c r="J428" s="279"/>
    </row>
    <row r="429" spans="1:10" x14ac:dyDescent="0.35">
      <c r="A429" s="279"/>
      <c r="B429" s="279"/>
      <c r="C429" s="279"/>
      <c r="D429" s="279"/>
      <c r="E429" s="279"/>
      <c r="F429" s="279"/>
      <c r="G429" s="279"/>
      <c r="H429" s="279"/>
      <c r="I429" s="279"/>
      <c r="J429" s="279"/>
    </row>
    <row r="430" spans="1:10" x14ac:dyDescent="0.35">
      <c r="A430" s="279"/>
      <c r="B430" s="279"/>
      <c r="C430" s="279"/>
      <c r="D430" s="279"/>
      <c r="E430" s="279"/>
      <c r="F430" s="279"/>
      <c r="G430" s="279"/>
      <c r="H430" s="279"/>
      <c r="I430" s="279"/>
      <c r="J430" s="279"/>
    </row>
    <row r="431" spans="1:10" x14ac:dyDescent="0.35">
      <c r="A431" s="279"/>
      <c r="B431" s="279"/>
      <c r="C431" s="279"/>
      <c r="D431" s="279"/>
      <c r="E431" s="279"/>
      <c r="F431" s="279"/>
      <c r="G431" s="279"/>
      <c r="H431" s="279"/>
      <c r="I431" s="279"/>
      <c r="J431" s="279"/>
    </row>
    <row r="432" spans="1:10" x14ac:dyDescent="0.35">
      <c r="A432" s="279"/>
      <c r="B432" s="279"/>
      <c r="C432" s="279"/>
      <c r="D432" s="279"/>
      <c r="E432" s="279"/>
      <c r="F432" s="279"/>
      <c r="G432" s="279"/>
      <c r="H432" s="279"/>
      <c r="I432" s="279"/>
      <c r="J432" s="279"/>
    </row>
    <row r="433" spans="1:10" x14ac:dyDescent="0.35">
      <c r="A433" s="279"/>
      <c r="B433" s="279"/>
      <c r="C433" s="279"/>
      <c r="D433" s="279"/>
      <c r="E433" s="279"/>
      <c r="F433" s="279"/>
      <c r="G433" s="279"/>
      <c r="H433" s="279"/>
      <c r="I433" s="279"/>
      <c r="J433" s="279"/>
    </row>
    <row r="434" spans="1:10" x14ac:dyDescent="0.35">
      <c r="A434" s="279"/>
      <c r="B434" s="279"/>
      <c r="C434" s="279"/>
      <c r="D434" s="279"/>
      <c r="E434" s="279"/>
      <c r="F434" s="279"/>
      <c r="G434" s="279"/>
      <c r="H434" s="279"/>
      <c r="I434" s="279"/>
      <c r="J434" s="279"/>
    </row>
    <row r="435" spans="1:10" x14ac:dyDescent="0.35">
      <c r="A435" s="279"/>
      <c r="B435" s="279"/>
      <c r="C435" s="279"/>
      <c r="D435" s="279"/>
      <c r="E435" s="279"/>
      <c r="F435" s="279"/>
      <c r="G435" s="279"/>
      <c r="H435" s="279"/>
      <c r="I435" s="279"/>
      <c r="J435" s="279"/>
    </row>
    <row r="436" spans="1:10" x14ac:dyDescent="0.35">
      <c r="A436" s="279"/>
      <c r="B436" s="279"/>
      <c r="C436" s="279"/>
      <c r="D436" s="279"/>
      <c r="E436" s="279"/>
      <c r="F436" s="279"/>
      <c r="G436" s="279"/>
      <c r="H436" s="279"/>
      <c r="I436" s="279"/>
      <c r="J436" s="279"/>
    </row>
    <row r="437" spans="1:10" x14ac:dyDescent="0.35">
      <c r="A437" s="279"/>
      <c r="B437" s="279"/>
      <c r="C437" s="279"/>
      <c r="D437" s="279"/>
      <c r="E437" s="279"/>
      <c r="F437" s="279"/>
      <c r="G437" s="279"/>
      <c r="H437" s="279"/>
      <c r="I437" s="279"/>
      <c r="J437" s="279"/>
    </row>
    <row r="438" spans="1:10" x14ac:dyDescent="0.35">
      <c r="A438" s="279"/>
      <c r="B438" s="279"/>
      <c r="C438" s="279"/>
      <c r="D438" s="279"/>
      <c r="E438" s="279"/>
      <c r="F438" s="279"/>
      <c r="G438" s="279"/>
      <c r="H438" s="279"/>
      <c r="I438" s="279"/>
      <c r="J438" s="279"/>
    </row>
    <row r="439" spans="1:10" x14ac:dyDescent="0.35">
      <c r="A439" s="279"/>
      <c r="B439" s="279"/>
      <c r="C439" s="279"/>
      <c r="D439" s="279"/>
      <c r="E439" s="279"/>
      <c r="F439" s="279"/>
      <c r="G439" s="279"/>
      <c r="H439" s="279"/>
      <c r="I439" s="279"/>
      <c r="J439" s="279"/>
    </row>
    <row r="440" spans="1:10" x14ac:dyDescent="0.35">
      <c r="A440" s="279"/>
      <c r="B440" s="279"/>
      <c r="C440" s="279"/>
      <c r="D440" s="279"/>
      <c r="E440" s="279"/>
      <c r="F440" s="279"/>
      <c r="G440" s="279"/>
      <c r="H440" s="279"/>
      <c r="I440" s="279"/>
      <c r="J440" s="279"/>
    </row>
    <row r="441" spans="1:10" x14ac:dyDescent="0.35">
      <c r="A441" s="279"/>
      <c r="B441" s="279"/>
      <c r="C441" s="279"/>
      <c r="D441" s="279"/>
      <c r="E441" s="279"/>
      <c r="F441" s="279"/>
      <c r="G441" s="279"/>
      <c r="H441" s="279"/>
      <c r="I441" s="279"/>
      <c r="J441" s="279"/>
    </row>
    <row r="442" spans="1:10" x14ac:dyDescent="0.35">
      <c r="A442" s="279"/>
      <c r="B442" s="279"/>
      <c r="C442" s="279"/>
      <c r="D442" s="279"/>
      <c r="E442" s="279"/>
      <c r="F442" s="279"/>
      <c r="G442" s="279"/>
      <c r="H442" s="279"/>
      <c r="I442" s="279"/>
      <c r="J442" s="279"/>
    </row>
    <row r="443" spans="1:10" x14ac:dyDescent="0.35">
      <c r="A443" s="279"/>
      <c r="B443" s="279"/>
      <c r="C443" s="279"/>
      <c r="D443" s="279"/>
      <c r="E443" s="279"/>
      <c r="F443" s="279"/>
      <c r="G443" s="279"/>
      <c r="H443" s="279"/>
      <c r="I443" s="279"/>
      <c r="J443" s="279"/>
    </row>
    <row r="444" spans="1:10" x14ac:dyDescent="0.35">
      <c r="A444" s="279"/>
      <c r="B444" s="279"/>
      <c r="C444" s="279"/>
      <c r="D444" s="279"/>
      <c r="E444" s="279"/>
      <c r="F444" s="279"/>
      <c r="G444" s="279"/>
      <c r="H444" s="279"/>
      <c r="I444" s="279"/>
      <c r="J444" s="279"/>
    </row>
    <row r="445" spans="1:10" x14ac:dyDescent="0.35">
      <c r="A445" s="279"/>
      <c r="B445" s="279"/>
      <c r="C445" s="279"/>
      <c r="D445" s="279"/>
      <c r="E445" s="279"/>
      <c r="F445" s="279"/>
      <c r="G445" s="279"/>
      <c r="H445" s="279"/>
      <c r="I445" s="279"/>
      <c r="J445" s="279"/>
    </row>
    <row r="446" spans="1:10" x14ac:dyDescent="0.35">
      <c r="A446" s="279"/>
      <c r="B446" s="279"/>
      <c r="C446" s="279"/>
      <c r="D446" s="279"/>
      <c r="E446" s="279"/>
      <c r="F446" s="279"/>
      <c r="G446" s="279"/>
      <c r="H446" s="279"/>
      <c r="I446" s="279"/>
      <c r="J446" s="279"/>
    </row>
    <row r="447" spans="1:10" x14ac:dyDescent="0.35">
      <c r="A447" s="279"/>
      <c r="B447" s="279"/>
      <c r="C447" s="279"/>
      <c r="D447" s="279"/>
      <c r="E447" s="279"/>
      <c r="F447" s="279"/>
      <c r="G447" s="279"/>
      <c r="H447" s="279"/>
      <c r="I447" s="279"/>
      <c r="J447" s="279"/>
    </row>
    <row r="448" spans="1:10" x14ac:dyDescent="0.35">
      <c r="A448" s="279"/>
      <c r="B448" s="279"/>
      <c r="C448" s="279"/>
      <c r="D448" s="279"/>
      <c r="E448" s="279"/>
      <c r="F448" s="279"/>
      <c r="G448" s="279"/>
      <c r="H448" s="279"/>
      <c r="I448" s="279"/>
      <c r="J448" s="279"/>
    </row>
    <row r="449" spans="1:10" x14ac:dyDescent="0.35">
      <c r="A449" s="279"/>
      <c r="B449" s="279"/>
      <c r="C449" s="279"/>
      <c r="D449" s="279"/>
      <c r="E449" s="279"/>
      <c r="F449" s="279"/>
      <c r="G449" s="279"/>
      <c r="H449" s="279"/>
      <c r="I449" s="279"/>
      <c r="J449" s="279"/>
    </row>
    <row r="450" spans="1:10" x14ac:dyDescent="0.35">
      <c r="A450" s="279"/>
      <c r="B450" s="279"/>
      <c r="C450" s="279"/>
      <c r="D450" s="279"/>
      <c r="E450" s="279"/>
      <c r="F450" s="279"/>
      <c r="G450" s="279"/>
      <c r="H450" s="279"/>
      <c r="I450" s="279"/>
      <c r="J450" s="279"/>
    </row>
    <row r="451" spans="1:10" x14ac:dyDescent="0.35">
      <c r="A451" s="279"/>
      <c r="B451" s="279"/>
      <c r="C451" s="279"/>
      <c r="D451" s="279"/>
      <c r="E451" s="279"/>
      <c r="F451" s="279"/>
      <c r="G451" s="279"/>
      <c r="H451" s="279"/>
      <c r="I451" s="279"/>
      <c r="J451" s="279"/>
    </row>
    <row r="452" spans="1:10" x14ac:dyDescent="0.35">
      <c r="A452" s="279"/>
      <c r="B452" s="279"/>
      <c r="C452" s="279"/>
      <c r="D452" s="279"/>
      <c r="E452" s="279"/>
      <c r="F452" s="279"/>
      <c r="G452" s="279"/>
      <c r="H452" s="279"/>
      <c r="I452" s="279"/>
      <c r="J452" s="279"/>
    </row>
    <row r="453" spans="1:10" x14ac:dyDescent="0.35">
      <c r="A453" s="279"/>
      <c r="B453" s="279"/>
      <c r="C453" s="279"/>
      <c r="D453" s="279"/>
      <c r="E453" s="279"/>
      <c r="F453" s="279"/>
      <c r="G453" s="279"/>
      <c r="H453" s="279"/>
      <c r="I453" s="279"/>
      <c r="J453" s="279"/>
    </row>
    <row r="454" spans="1:10" x14ac:dyDescent="0.35">
      <c r="A454" s="279"/>
      <c r="B454" s="279"/>
      <c r="C454" s="279"/>
      <c r="D454" s="279"/>
      <c r="E454" s="279"/>
      <c r="F454" s="279"/>
      <c r="G454" s="279"/>
      <c r="H454" s="279"/>
      <c r="I454" s="279"/>
      <c r="J454" s="279"/>
    </row>
    <row r="455" spans="1:10" x14ac:dyDescent="0.35">
      <c r="A455" s="279"/>
      <c r="B455" s="279"/>
      <c r="C455" s="279"/>
      <c r="D455" s="279"/>
      <c r="E455" s="279"/>
      <c r="F455" s="279"/>
      <c r="G455" s="279"/>
      <c r="H455" s="279"/>
      <c r="I455" s="279"/>
      <c r="J455" s="279"/>
    </row>
    <row r="456" spans="1:10" x14ac:dyDescent="0.35">
      <c r="A456" s="279"/>
      <c r="B456" s="279"/>
      <c r="C456" s="279"/>
      <c r="D456" s="279"/>
      <c r="E456" s="279"/>
      <c r="F456" s="279"/>
      <c r="G456" s="279"/>
      <c r="H456" s="279"/>
      <c r="I456" s="279"/>
      <c r="J456" s="279"/>
    </row>
    <row r="457" spans="1:10" x14ac:dyDescent="0.35">
      <c r="A457" s="279"/>
      <c r="B457" s="279"/>
      <c r="C457" s="279"/>
      <c r="D457" s="279"/>
      <c r="E457" s="279"/>
      <c r="F457" s="279"/>
      <c r="G457" s="279"/>
      <c r="H457" s="279"/>
      <c r="I457" s="279"/>
      <c r="J457" s="279"/>
    </row>
    <row r="458" spans="1:10" x14ac:dyDescent="0.35">
      <c r="A458" s="279"/>
      <c r="B458" s="279"/>
      <c r="C458" s="279"/>
      <c r="D458" s="279"/>
      <c r="E458" s="279"/>
      <c r="F458" s="279"/>
      <c r="G458" s="279"/>
      <c r="H458" s="279"/>
      <c r="I458" s="279"/>
      <c r="J458" s="279"/>
    </row>
    <row r="459" spans="1:10" x14ac:dyDescent="0.35">
      <c r="A459" s="279"/>
      <c r="B459" s="279"/>
      <c r="C459" s="279"/>
      <c r="D459" s="279"/>
      <c r="E459" s="279"/>
      <c r="F459" s="279"/>
      <c r="G459" s="279"/>
      <c r="H459" s="279"/>
      <c r="I459" s="279"/>
      <c r="J459" s="279"/>
    </row>
    <row r="460" spans="1:10" x14ac:dyDescent="0.35">
      <c r="A460" s="279"/>
      <c r="B460" s="279"/>
      <c r="C460" s="279"/>
      <c r="D460" s="279"/>
      <c r="E460" s="279"/>
      <c r="F460" s="279"/>
      <c r="G460" s="279"/>
      <c r="H460" s="279"/>
      <c r="I460" s="279"/>
      <c r="J460" s="279"/>
    </row>
    <row r="461" spans="1:10" x14ac:dyDescent="0.35">
      <c r="A461" s="279"/>
      <c r="B461" s="279"/>
      <c r="C461" s="279"/>
      <c r="D461" s="279"/>
      <c r="E461" s="279"/>
      <c r="F461" s="279"/>
      <c r="G461" s="279"/>
      <c r="H461" s="279"/>
      <c r="I461" s="279"/>
      <c r="J461" s="279"/>
    </row>
    <row r="462" spans="1:10" x14ac:dyDescent="0.35">
      <c r="A462" s="279"/>
      <c r="B462" s="279"/>
      <c r="C462" s="279"/>
      <c r="D462" s="279"/>
      <c r="E462" s="279"/>
      <c r="F462" s="279"/>
      <c r="G462" s="279"/>
      <c r="H462" s="279"/>
      <c r="I462" s="279"/>
      <c r="J462" s="279"/>
    </row>
    <row r="463" spans="1:10" x14ac:dyDescent="0.35">
      <c r="A463" s="279"/>
      <c r="B463" s="279"/>
      <c r="C463" s="279"/>
      <c r="D463" s="279"/>
      <c r="E463" s="279"/>
      <c r="F463" s="279"/>
      <c r="G463" s="279"/>
      <c r="H463" s="279"/>
      <c r="I463" s="279"/>
      <c r="J463" s="279"/>
    </row>
    <row r="464" spans="1:10" x14ac:dyDescent="0.35">
      <c r="A464" s="279"/>
      <c r="B464" s="279"/>
      <c r="C464" s="279"/>
      <c r="D464" s="279"/>
      <c r="E464" s="279"/>
      <c r="F464" s="279"/>
      <c r="G464" s="279"/>
      <c r="H464" s="279"/>
      <c r="I464" s="279"/>
      <c r="J464" s="279"/>
    </row>
    <row r="465" spans="1:10" x14ac:dyDescent="0.35">
      <c r="A465" s="279"/>
      <c r="B465" s="279"/>
      <c r="C465" s="279"/>
      <c r="D465" s="279"/>
      <c r="E465" s="279"/>
      <c r="F465" s="279"/>
      <c r="G465" s="279"/>
      <c r="H465" s="279"/>
      <c r="I465" s="279"/>
      <c r="J465" s="279"/>
    </row>
    <row r="466" spans="1:10" x14ac:dyDescent="0.35">
      <c r="A466" s="279"/>
      <c r="B466" s="279"/>
      <c r="C466" s="279"/>
      <c r="D466" s="279"/>
      <c r="E466" s="279"/>
      <c r="F466" s="279"/>
      <c r="G466" s="279"/>
      <c r="H466" s="279"/>
      <c r="I466" s="279"/>
      <c r="J466" s="279"/>
    </row>
    <row r="467" spans="1:10" x14ac:dyDescent="0.35">
      <c r="A467" s="279"/>
      <c r="B467" s="279"/>
      <c r="C467" s="279"/>
      <c r="D467" s="279"/>
      <c r="E467" s="279"/>
      <c r="F467" s="279"/>
      <c r="G467" s="279"/>
      <c r="H467" s="279"/>
      <c r="I467" s="279"/>
      <c r="J467" s="279"/>
    </row>
    <row r="468" spans="1:10" x14ac:dyDescent="0.35">
      <c r="A468" s="279"/>
      <c r="B468" s="279"/>
      <c r="C468" s="279"/>
      <c r="D468" s="279"/>
      <c r="E468" s="279"/>
      <c r="F468" s="279"/>
      <c r="G468" s="279"/>
      <c r="H468" s="279"/>
      <c r="I468" s="279"/>
      <c r="J468" s="279"/>
    </row>
    <row r="469" spans="1:10" x14ac:dyDescent="0.35">
      <c r="A469" s="279"/>
      <c r="B469" s="279"/>
      <c r="C469" s="279"/>
      <c r="D469" s="279"/>
      <c r="E469" s="279"/>
      <c r="F469" s="279"/>
      <c r="G469" s="279"/>
      <c r="H469" s="279"/>
      <c r="I469" s="279"/>
      <c r="J469" s="279"/>
    </row>
    <row r="470" spans="1:10" x14ac:dyDescent="0.35">
      <c r="A470" s="279"/>
      <c r="B470" s="279"/>
      <c r="C470" s="279"/>
      <c r="D470" s="279"/>
      <c r="E470" s="279"/>
      <c r="F470" s="279"/>
      <c r="G470" s="279"/>
      <c r="H470" s="279"/>
      <c r="I470" s="279"/>
      <c r="J470" s="279"/>
    </row>
    <row r="471" spans="1:10" x14ac:dyDescent="0.35">
      <c r="A471" s="279"/>
      <c r="B471" s="279"/>
      <c r="C471" s="279"/>
      <c r="D471" s="279"/>
      <c r="E471" s="279"/>
      <c r="F471" s="279"/>
      <c r="G471" s="279"/>
      <c r="H471" s="279"/>
      <c r="I471" s="279"/>
      <c r="J471" s="279"/>
    </row>
    <row r="472" spans="1:10" x14ac:dyDescent="0.35">
      <c r="A472" s="279"/>
      <c r="B472" s="279"/>
      <c r="C472" s="279"/>
      <c r="D472" s="279"/>
      <c r="E472" s="279"/>
      <c r="F472" s="279"/>
      <c r="G472" s="279"/>
      <c r="H472" s="279"/>
      <c r="I472" s="279"/>
      <c r="J472" s="279"/>
    </row>
    <row r="473" spans="1:10" x14ac:dyDescent="0.35">
      <c r="A473" s="279"/>
      <c r="B473" s="279"/>
      <c r="C473" s="279"/>
      <c r="D473" s="279"/>
      <c r="E473" s="279"/>
      <c r="F473" s="279"/>
      <c r="G473" s="279"/>
      <c r="H473" s="279"/>
      <c r="I473" s="279"/>
      <c r="J473" s="279"/>
    </row>
    <row r="474" spans="1:10" x14ac:dyDescent="0.35">
      <c r="A474" s="279"/>
      <c r="B474" s="279"/>
      <c r="C474" s="279"/>
      <c r="D474" s="279"/>
      <c r="E474" s="279"/>
      <c r="F474" s="279"/>
      <c r="G474" s="279"/>
      <c r="H474" s="279"/>
      <c r="I474" s="279"/>
      <c r="J474" s="279"/>
    </row>
    <row r="475" spans="1:10" x14ac:dyDescent="0.35">
      <c r="A475" s="279"/>
      <c r="B475" s="279"/>
      <c r="C475" s="279"/>
      <c r="D475" s="279"/>
      <c r="E475" s="279"/>
      <c r="F475" s="279"/>
      <c r="G475" s="279"/>
      <c r="H475" s="279"/>
      <c r="I475" s="279"/>
      <c r="J475" s="279"/>
    </row>
    <row r="476" spans="1:10" x14ac:dyDescent="0.35">
      <c r="A476" s="279"/>
      <c r="B476" s="279"/>
      <c r="C476" s="279"/>
      <c r="D476" s="279"/>
      <c r="E476" s="279"/>
      <c r="F476" s="279"/>
      <c r="G476" s="279"/>
      <c r="H476" s="279"/>
      <c r="I476" s="279"/>
      <c r="J476" s="279"/>
    </row>
    <row r="477" spans="1:10" x14ac:dyDescent="0.35">
      <c r="A477" s="279"/>
      <c r="B477" s="279"/>
      <c r="C477" s="279"/>
      <c r="D477" s="279"/>
      <c r="E477" s="279"/>
      <c r="F477" s="279"/>
      <c r="G477" s="279"/>
      <c r="H477" s="279"/>
      <c r="I477" s="279"/>
      <c r="J477" s="279"/>
    </row>
    <row r="478" spans="1:10" x14ac:dyDescent="0.35">
      <c r="A478" s="279"/>
      <c r="B478" s="279"/>
      <c r="C478" s="279"/>
      <c r="D478" s="279"/>
      <c r="E478" s="279"/>
      <c r="F478" s="279"/>
      <c r="G478" s="279"/>
      <c r="H478" s="279"/>
      <c r="I478" s="279"/>
      <c r="J478" s="279"/>
    </row>
    <row r="479" spans="1:10" x14ac:dyDescent="0.35">
      <c r="A479" s="279"/>
      <c r="B479" s="279"/>
      <c r="C479" s="279"/>
      <c r="D479" s="279"/>
      <c r="E479" s="279"/>
      <c r="F479" s="279"/>
      <c r="G479" s="279"/>
      <c r="H479" s="279"/>
      <c r="I479" s="279"/>
      <c r="J479" s="279"/>
    </row>
    <row r="480" spans="1:10" x14ac:dyDescent="0.35">
      <c r="A480" s="279"/>
      <c r="B480" s="279"/>
      <c r="C480" s="279"/>
      <c r="D480" s="279"/>
      <c r="E480" s="279"/>
      <c r="F480" s="279"/>
      <c r="G480" s="279"/>
      <c r="H480" s="279"/>
      <c r="I480" s="279"/>
      <c r="J480" s="279"/>
    </row>
    <row r="481" spans="1:10" x14ac:dyDescent="0.35">
      <c r="A481" s="279"/>
      <c r="B481" s="279"/>
      <c r="C481" s="279"/>
      <c r="D481" s="279"/>
      <c r="E481" s="279"/>
      <c r="F481" s="279"/>
      <c r="G481" s="279"/>
      <c r="H481" s="279"/>
      <c r="I481" s="279"/>
      <c r="J481" s="279"/>
    </row>
    <row r="482" spans="1:10" x14ac:dyDescent="0.35">
      <c r="A482" s="279"/>
      <c r="B482" s="279"/>
      <c r="C482" s="279"/>
      <c r="D482" s="279"/>
      <c r="E482" s="279"/>
      <c r="F482" s="279"/>
      <c r="G482" s="279"/>
      <c r="H482" s="279"/>
      <c r="I482" s="279"/>
      <c r="J482" s="279"/>
    </row>
    <row r="483" spans="1:10" x14ac:dyDescent="0.35">
      <c r="A483" s="279"/>
      <c r="B483" s="279"/>
      <c r="C483" s="279"/>
      <c r="D483" s="279"/>
      <c r="E483" s="279"/>
      <c r="F483" s="279"/>
      <c r="G483" s="279"/>
      <c r="H483" s="279"/>
      <c r="I483" s="279"/>
      <c r="J483" s="279"/>
    </row>
    <row r="484" spans="1:10" x14ac:dyDescent="0.35">
      <c r="A484" s="279"/>
      <c r="B484" s="279"/>
      <c r="C484" s="279"/>
      <c r="D484" s="279"/>
      <c r="E484" s="279"/>
      <c r="F484" s="279"/>
      <c r="G484" s="279"/>
      <c r="H484" s="279"/>
      <c r="I484" s="279"/>
      <c r="J484" s="279"/>
    </row>
    <row r="485" spans="1:10" x14ac:dyDescent="0.35">
      <c r="A485" s="279"/>
      <c r="B485" s="279"/>
      <c r="C485" s="279"/>
      <c r="D485" s="279"/>
      <c r="E485" s="279"/>
      <c r="F485" s="279"/>
      <c r="G485" s="279"/>
      <c r="H485" s="279"/>
      <c r="I485" s="279"/>
      <c r="J485" s="279"/>
    </row>
    <row r="486" spans="1:10" x14ac:dyDescent="0.35">
      <c r="A486" s="279"/>
      <c r="B486" s="279"/>
      <c r="C486" s="279"/>
      <c r="D486" s="279"/>
      <c r="E486" s="279"/>
      <c r="F486" s="279"/>
      <c r="G486" s="279"/>
      <c r="H486" s="279"/>
      <c r="I486" s="279"/>
      <c r="J486" s="279"/>
    </row>
    <row r="487" spans="1:10" x14ac:dyDescent="0.35">
      <c r="A487" s="279"/>
      <c r="B487" s="279"/>
      <c r="C487" s="279"/>
      <c r="D487" s="279"/>
      <c r="E487" s="279"/>
      <c r="F487" s="279"/>
      <c r="G487" s="279"/>
      <c r="H487" s="279"/>
      <c r="I487" s="279"/>
      <c r="J487" s="279"/>
    </row>
    <row r="488" spans="1:10" x14ac:dyDescent="0.35">
      <c r="A488" s="279"/>
      <c r="B488" s="279"/>
      <c r="C488" s="279"/>
      <c r="D488" s="279"/>
      <c r="E488" s="279"/>
      <c r="F488" s="279"/>
      <c r="G488" s="279"/>
      <c r="H488" s="279"/>
      <c r="I488" s="279"/>
      <c r="J488" s="279"/>
    </row>
    <row r="489" spans="1:10" x14ac:dyDescent="0.35">
      <c r="A489" s="279"/>
      <c r="B489" s="279"/>
      <c r="C489" s="279"/>
      <c r="D489" s="279"/>
      <c r="E489" s="279"/>
      <c r="F489" s="279"/>
      <c r="G489" s="279"/>
      <c r="H489" s="279"/>
      <c r="I489" s="279"/>
      <c r="J489" s="279"/>
    </row>
    <row r="490" spans="1:10" x14ac:dyDescent="0.35">
      <c r="A490" s="279"/>
      <c r="B490" s="279"/>
      <c r="C490" s="279"/>
      <c r="D490" s="279"/>
      <c r="E490" s="279"/>
      <c r="F490" s="279"/>
      <c r="G490" s="279"/>
      <c r="H490" s="279"/>
      <c r="I490" s="279"/>
      <c r="J490" s="279"/>
    </row>
    <row r="491" spans="1:10" x14ac:dyDescent="0.35">
      <c r="A491" s="279"/>
      <c r="B491" s="279"/>
      <c r="C491" s="279"/>
      <c r="D491" s="279"/>
      <c r="E491" s="279"/>
      <c r="F491" s="279"/>
      <c r="G491" s="279"/>
      <c r="H491" s="279"/>
      <c r="I491" s="279"/>
      <c r="J491" s="279"/>
    </row>
    <row r="492" spans="1:10" x14ac:dyDescent="0.35">
      <c r="A492" s="279"/>
      <c r="B492" s="279"/>
      <c r="C492" s="279"/>
      <c r="D492" s="279"/>
      <c r="E492" s="279"/>
      <c r="F492" s="279"/>
      <c r="G492" s="279"/>
      <c r="H492" s="279"/>
      <c r="I492" s="279"/>
      <c r="J492" s="279"/>
    </row>
    <row r="493" spans="1:10" x14ac:dyDescent="0.35">
      <c r="A493" s="279"/>
      <c r="B493" s="279"/>
      <c r="C493" s="279"/>
      <c r="D493" s="279"/>
      <c r="E493" s="279"/>
      <c r="F493" s="279"/>
      <c r="G493" s="279"/>
      <c r="H493" s="279"/>
      <c r="I493" s="279"/>
      <c r="J493" s="279"/>
    </row>
    <row r="494" spans="1:10" x14ac:dyDescent="0.35">
      <c r="A494" s="279"/>
      <c r="B494" s="279"/>
      <c r="C494" s="279"/>
      <c r="D494" s="279"/>
      <c r="E494" s="279"/>
      <c r="F494" s="279"/>
      <c r="G494" s="279"/>
      <c r="H494" s="279"/>
      <c r="I494" s="279"/>
      <c r="J494" s="279"/>
    </row>
    <row r="495" spans="1:10" x14ac:dyDescent="0.35">
      <c r="A495" s="279"/>
      <c r="B495" s="279"/>
      <c r="C495" s="279"/>
      <c r="D495" s="279"/>
      <c r="E495" s="279"/>
      <c r="F495" s="279"/>
      <c r="G495" s="279"/>
      <c r="H495" s="279"/>
      <c r="I495" s="279"/>
      <c r="J495" s="279"/>
    </row>
    <row r="496" spans="1:10" x14ac:dyDescent="0.35">
      <c r="A496" s="279"/>
      <c r="B496" s="279"/>
      <c r="C496" s="279"/>
      <c r="D496" s="279"/>
      <c r="E496" s="279"/>
      <c r="F496" s="279"/>
      <c r="G496" s="279"/>
      <c r="H496" s="279"/>
      <c r="I496" s="279"/>
      <c r="J496" s="279"/>
    </row>
    <row r="497" spans="1:10" x14ac:dyDescent="0.35">
      <c r="A497" s="279"/>
      <c r="B497" s="279"/>
      <c r="C497" s="279"/>
      <c r="D497" s="279"/>
      <c r="E497" s="279"/>
      <c r="F497" s="279"/>
      <c r="G497" s="279"/>
      <c r="H497" s="279"/>
      <c r="I497" s="279"/>
      <c r="J497" s="279"/>
    </row>
    <row r="498" spans="1:10" x14ac:dyDescent="0.35">
      <c r="A498" s="279"/>
      <c r="B498" s="279"/>
      <c r="C498" s="279"/>
      <c r="D498" s="279"/>
      <c r="E498" s="279"/>
      <c r="F498" s="279"/>
      <c r="G498" s="279"/>
      <c r="H498" s="279"/>
      <c r="I498" s="279"/>
      <c r="J498" s="279"/>
    </row>
    <row r="499" spans="1:10" x14ac:dyDescent="0.35">
      <c r="A499" s="279"/>
      <c r="B499" s="279"/>
      <c r="C499" s="279"/>
      <c r="D499" s="279"/>
      <c r="E499" s="279"/>
      <c r="F499" s="279"/>
      <c r="G499" s="279"/>
      <c r="H499" s="279"/>
      <c r="I499" s="279"/>
      <c r="J499" s="279"/>
    </row>
    <row r="500" spans="1:10" x14ac:dyDescent="0.35">
      <c r="A500" s="279"/>
      <c r="B500" s="279"/>
      <c r="C500" s="279"/>
      <c r="D500" s="279"/>
      <c r="E500" s="279"/>
      <c r="F500" s="279"/>
      <c r="G500" s="279"/>
      <c r="H500" s="279"/>
      <c r="I500" s="279"/>
      <c r="J500" s="279"/>
    </row>
    <row r="501" spans="1:10" x14ac:dyDescent="0.35">
      <c r="A501" s="279"/>
      <c r="B501" s="279"/>
      <c r="C501" s="279"/>
      <c r="D501" s="279"/>
      <c r="E501" s="279"/>
      <c r="F501" s="279"/>
      <c r="G501" s="279"/>
      <c r="H501" s="279"/>
      <c r="I501" s="279"/>
      <c r="J501" s="279"/>
    </row>
    <row r="502" spans="1:10" x14ac:dyDescent="0.35">
      <c r="A502" s="279"/>
      <c r="B502" s="279"/>
      <c r="C502" s="279"/>
      <c r="D502" s="279"/>
      <c r="E502" s="279"/>
      <c r="F502" s="279"/>
      <c r="G502" s="279"/>
      <c r="H502" s="279"/>
      <c r="I502" s="279"/>
      <c r="J502" s="279"/>
    </row>
    <row r="503" spans="1:10" x14ac:dyDescent="0.35">
      <c r="A503" s="279"/>
      <c r="B503" s="279"/>
      <c r="C503" s="279"/>
      <c r="D503" s="279"/>
      <c r="E503" s="279"/>
      <c r="F503" s="279"/>
      <c r="G503" s="279"/>
      <c r="H503" s="279"/>
      <c r="I503" s="279"/>
      <c r="J503" s="279"/>
    </row>
    <row r="504" spans="1:10" x14ac:dyDescent="0.35">
      <c r="A504" s="279"/>
      <c r="B504" s="279"/>
      <c r="C504" s="279"/>
      <c r="D504" s="279"/>
      <c r="E504" s="279"/>
      <c r="F504" s="279"/>
      <c r="G504" s="279"/>
      <c r="H504" s="279"/>
      <c r="I504" s="279"/>
      <c r="J504" s="279"/>
    </row>
    <row r="505" spans="1:10" x14ac:dyDescent="0.35">
      <c r="A505" s="279"/>
      <c r="B505" s="279"/>
      <c r="C505" s="279"/>
      <c r="D505" s="279"/>
      <c r="E505" s="279"/>
      <c r="F505" s="279"/>
      <c r="G505" s="279"/>
      <c r="H505" s="279"/>
      <c r="I505" s="279"/>
      <c r="J505" s="279"/>
    </row>
    <row r="506" spans="1:10" x14ac:dyDescent="0.35">
      <c r="A506" s="279"/>
      <c r="B506" s="279"/>
      <c r="C506" s="279"/>
      <c r="D506" s="279"/>
      <c r="E506" s="279"/>
      <c r="F506" s="279"/>
      <c r="G506" s="279"/>
      <c r="H506" s="279"/>
      <c r="I506" s="279"/>
      <c r="J506" s="279"/>
    </row>
    <row r="507" spans="1:10" x14ac:dyDescent="0.35">
      <c r="A507" s="279"/>
      <c r="B507" s="279"/>
      <c r="C507" s="279"/>
      <c r="D507" s="279"/>
      <c r="E507" s="279"/>
      <c r="F507" s="279"/>
      <c r="G507" s="279"/>
      <c r="H507" s="279"/>
      <c r="I507" s="279"/>
      <c r="J507" s="279"/>
    </row>
    <row r="508" spans="1:10" x14ac:dyDescent="0.35">
      <c r="A508" s="279"/>
      <c r="B508" s="279"/>
      <c r="C508" s="279"/>
      <c r="D508" s="279"/>
      <c r="E508" s="279"/>
      <c r="F508" s="279"/>
      <c r="G508" s="279"/>
      <c r="H508" s="279"/>
      <c r="I508" s="279"/>
      <c r="J508" s="279"/>
    </row>
    <row r="509" spans="1:10" x14ac:dyDescent="0.35">
      <c r="A509" s="279"/>
      <c r="B509" s="279"/>
      <c r="C509" s="279"/>
      <c r="D509" s="279"/>
      <c r="E509" s="279"/>
      <c r="F509" s="279"/>
      <c r="G509" s="279"/>
      <c r="H509" s="279"/>
      <c r="I509" s="279"/>
      <c r="J509" s="279"/>
    </row>
    <row r="510" spans="1:10" x14ac:dyDescent="0.35">
      <c r="A510" s="279"/>
      <c r="B510" s="279"/>
      <c r="C510" s="279"/>
      <c r="D510" s="279"/>
      <c r="E510" s="279"/>
      <c r="F510" s="279"/>
      <c r="G510" s="279"/>
      <c r="H510" s="279"/>
      <c r="I510" s="279"/>
      <c r="J510" s="279"/>
    </row>
    <row r="511" spans="1:10" x14ac:dyDescent="0.35">
      <c r="A511" s="279"/>
      <c r="B511" s="279"/>
      <c r="C511" s="279"/>
      <c r="D511" s="279"/>
      <c r="E511" s="279"/>
      <c r="F511" s="279"/>
      <c r="G511" s="279"/>
      <c r="H511" s="279"/>
      <c r="I511" s="279"/>
      <c r="J511" s="279"/>
    </row>
    <row r="512" spans="1:10" x14ac:dyDescent="0.35">
      <c r="A512" s="279"/>
      <c r="B512" s="279"/>
      <c r="C512" s="279"/>
      <c r="D512" s="279"/>
      <c r="E512" s="279"/>
      <c r="F512" s="279"/>
      <c r="G512" s="279"/>
      <c r="H512" s="279"/>
      <c r="I512" s="279"/>
      <c r="J512" s="279"/>
    </row>
    <row r="513" spans="1:10" x14ac:dyDescent="0.35">
      <c r="A513" s="279"/>
      <c r="B513" s="279"/>
      <c r="C513" s="279"/>
      <c r="D513" s="279"/>
      <c r="E513" s="279"/>
      <c r="F513" s="279"/>
      <c r="G513" s="279"/>
      <c r="H513" s="279"/>
      <c r="I513" s="279"/>
      <c r="J513" s="279"/>
    </row>
    <row r="514" spans="1:10" x14ac:dyDescent="0.35">
      <c r="A514" s="279"/>
      <c r="B514" s="279"/>
      <c r="C514" s="279"/>
      <c r="D514" s="279"/>
      <c r="E514" s="279"/>
      <c r="F514" s="279"/>
      <c r="G514" s="279"/>
      <c r="H514" s="279"/>
      <c r="I514" s="279"/>
      <c r="J514" s="279"/>
    </row>
    <row r="515" spans="1:10" x14ac:dyDescent="0.35">
      <c r="A515" s="279"/>
      <c r="B515" s="279"/>
      <c r="C515" s="279"/>
      <c r="D515" s="279"/>
      <c r="E515" s="279"/>
      <c r="F515" s="279"/>
      <c r="G515" s="279"/>
      <c r="H515" s="279"/>
      <c r="I515" s="279"/>
      <c r="J515" s="279"/>
    </row>
    <row r="516" spans="1:10" x14ac:dyDescent="0.35">
      <c r="A516" s="279"/>
      <c r="B516" s="279"/>
      <c r="C516" s="279"/>
      <c r="D516" s="279"/>
      <c r="E516" s="279"/>
      <c r="F516" s="279"/>
      <c r="G516" s="279"/>
      <c r="H516" s="279"/>
      <c r="I516" s="279"/>
      <c r="J516" s="279"/>
    </row>
    <row r="517" spans="1:10" x14ac:dyDescent="0.35">
      <c r="A517" s="279"/>
      <c r="B517" s="279"/>
      <c r="C517" s="279"/>
      <c r="D517" s="279"/>
      <c r="E517" s="279"/>
      <c r="F517" s="279"/>
      <c r="G517" s="279"/>
      <c r="H517" s="279"/>
      <c r="I517" s="279"/>
      <c r="J517" s="279"/>
    </row>
    <row r="518" spans="1:10" x14ac:dyDescent="0.35">
      <c r="A518" s="279"/>
      <c r="B518" s="279"/>
      <c r="C518" s="279"/>
      <c r="D518" s="279"/>
      <c r="E518" s="279"/>
      <c r="F518" s="279"/>
      <c r="G518" s="279"/>
      <c r="H518" s="279"/>
      <c r="I518" s="279"/>
      <c r="J518" s="279"/>
    </row>
    <row r="519" spans="1:10" x14ac:dyDescent="0.35">
      <c r="A519" s="279"/>
      <c r="B519" s="279"/>
      <c r="C519" s="279"/>
      <c r="D519" s="279"/>
      <c r="E519" s="279"/>
      <c r="F519" s="279"/>
      <c r="G519" s="279"/>
      <c r="H519" s="279"/>
      <c r="I519" s="279"/>
      <c r="J519" s="279"/>
    </row>
    <row r="520" spans="1:10" x14ac:dyDescent="0.35">
      <c r="A520" s="279"/>
      <c r="B520" s="279"/>
      <c r="C520" s="279"/>
      <c r="D520" s="279"/>
      <c r="E520" s="279"/>
      <c r="F520" s="279"/>
      <c r="G520" s="279"/>
      <c r="H520" s="279"/>
      <c r="I520" s="279"/>
      <c r="J520" s="279"/>
    </row>
  </sheetData>
  <mergeCells count="1">
    <mergeCell ref="A1:J1"/>
  </mergeCells>
  <pageMargins left="0.39370078740157483" right="0.39370078740157483" top="0.74803149606299213" bottom="0.74803149606299213" header="0.31496062992125984" footer="0.31496062992125984"/>
  <pageSetup paperSize="9" scale="73" fitToHeight="10" orientation="landscape" r:id="rId2"/>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3" zoomScaleNormal="100" workbookViewId="0">
      <selection activeCell="A14" sqref="A14"/>
    </sheetView>
  </sheetViews>
  <sheetFormatPr defaultColWidth="8.7265625" defaultRowHeight="15.5" x14ac:dyDescent="0.25"/>
  <cols>
    <col min="1" max="1" width="11.7265625" style="83" bestFit="1" customWidth="1"/>
    <col min="2" max="2" width="12.81640625" style="83" customWidth="1"/>
    <col min="3" max="3" width="9.54296875" style="80" customWidth="1"/>
    <col min="4" max="4" width="7.1796875" style="80" customWidth="1"/>
    <col min="5" max="5" width="7.90625" style="80" customWidth="1"/>
    <col min="6" max="6" width="10.1796875" style="80" customWidth="1"/>
    <col min="7" max="7" width="7.90625" style="80" customWidth="1"/>
    <col min="8" max="8" width="10" style="80" customWidth="1"/>
    <col min="9" max="9" width="19.26953125" style="80" bestFit="1" customWidth="1"/>
    <col min="10" max="10" width="19.81640625" style="83" bestFit="1" customWidth="1"/>
    <col min="11" max="16384" width="8.7265625" style="83"/>
  </cols>
  <sheetData>
    <row r="1" spans="1:9" hidden="1" x14ac:dyDescent="0.25">
      <c r="B1" s="85"/>
      <c r="C1" s="413" t="s">
        <v>586</v>
      </c>
      <c r="D1" s="414"/>
      <c r="E1" s="414"/>
    </row>
    <row r="2" spans="1:9" ht="77.5" hidden="1" x14ac:dyDescent="0.25">
      <c r="B2" s="78" t="s">
        <v>605</v>
      </c>
      <c r="C2" s="84" t="s">
        <v>587</v>
      </c>
      <c r="D2" s="84" t="s">
        <v>585</v>
      </c>
      <c r="F2" s="84" t="s">
        <v>594</v>
      </c>
    </row>
    <row r="3" spans="1:9" s="85" customFormat="1" ht="26.15" customHeight="1" x14ac:dyDescent="0.25">
      <c r="A3" s="415" t="s">
        <v>651</v>
      </c>
      <c r="B3" s="416"/>
      <c r="C3" s="416"/>
      <c r="D3" s="416"/>
      <c r="E3" s="416"/>
      <c r="F3" s="416"/>
      <c r="G3" s="416"/>
      <c r="H3" s="416"/>
      <c r="I3" s="81"/>
    </row>
    <row r="4" spans="1:9" hidden="1" x14ac:dyDescent="0.25">
      <c r="A4" s="432"/>
      <c r="B4" s="432"/>
      <c r="C4" s="433" t="s">
        <v>150</v>
      </c>
      <c r="D4" s="434"/>
      <c r="E4" s="434"/>
      <c r="F4" s="434"/>
      <c r="G4" s="434"/>
      <c r="H4" s="434"/>
      <c r="I4" s="83"/>
    </row>
    <row r="5" spans="1:9" ht="46.5" x14ac:dyDescent="0.25">
      <c r="A5" s="435" t="s">
        <v>555</v>
      </c>
      <c r="B5" s="435" t="s">
        <v>561</v>
      </c>
      <c r="C5" s="434" t="s">
        <v>525</v>
      </c>
      <c r="D5" s="432" t="s">
        <v>589</v>
      </c>
      <c r="E5" s="432" t="s">
        <v>588</v>
      </c>
      <c r="F5" s="432" t="s">
        <v>620</v>
      </c>
      <c r="G5" s="434" t="s">
        <v>532</v>
      </c>
      <c r="H5" s="434" t="s">
        <v>581</v>
      </c>
      <c r="I5" s="83"/>
    </row>
    <row r="6" spans="1:9" x14ac:dyDescent="0.25">
      <c r="A6" s="432" t="s">
        <v>169</v>
      </c>
      <c r="B6" s="432" t="s">
        <v>524</v>
      </c>
      <c r="C6" s="434"/>
      <c r="D6" s="434"/>
      <c r="E6" s="434" t="e">
        <v>#N/A</v>
      </c>
      <c r="F6" s="434" t="e">
        <v>#N/A</v>
      </c>
      <c r="G6" s="434" t="e">
        <v>#N/A</v>
      </c>
      <c r="H6" s="434" t="e">
        <v>#N/A</v>
      </c>
      <c r="I6" s="83"/>
    </row>
    <row r="7" spans="1:9" x14ac:dyDescent="0.25">
      <c r="A7" s="432"/>
      <c r="B7" s="432"/>
      <c r="C7" s="434"/>
      <c r="D7" s="434"/>
      <c r="E7" s="434"/>
      <c r="F7" s="434"/>
      <c r="G7" s="434"/>
      <c r="H7" s="434"/>
      <c r="I7" s="83"/>
    </row>
    <row r="8" spans="1:9" x14ac:dyDescent="0.25">
      <c r="A8" s="432" t="s">
        <v>25</v>
      </c>
      <c r="B8" s="432"/>
      <c r="C8" s="434"/>
      <c r="D8" s="434"/>
      <c r="E8" s="434" t="e">
        <v>#N/A</v>
      </c>
      <c r="F8" s="434" t="e">
        <v>#N/A</v>
      </c>
      <c r="G8" s="434" t="e">
        <v>#N/A</v>
      </c>
      <c r="H8" s="434" t="e">
        <v>#N/A</v>
      </c>
      <c r="I8" s="83"/>
    </row>
    <row r="9" spans="1:9" x14ac:dyDescent="0.25">
      <c r="A9"/>
      <c r="B9"/>
      <c r="C9"/>
      <c r="D9"/>
      <c r="E9"/>
      <c r="F9"/>
      <c r="G9"/>
      <c r="H9"/>
      <c r="I9" s="83"/>
    </row>
    <row r="10" spans="1:9" x14ac:dyDescent="0.25">
      <c r="A10"/>
      <c r="B10"/>
      <c r="C10"/>
      <c r="D10"/>
      <c r="E10"/>
      <c r="F10"/>
      <c r="G10"/>
      <c r="H10"/>
      <c r="I10" s="83"/>
    </row>
    <row r="11" spans="1:9" x14ac:dyDescent="0.25">
      <c r="A11"/>
      <c r="B11"/>
      <c r="C11"/>
      <c r="D11"/>
      <c r="E11"/>
      <c r="F11"/>
      <c r="G11"/>
      <c r="H11"/>
      <c r="I11" s="83"/>
    </row>
    <row r="12" spans="1:9" x14ac:dyDescent="0.25">
      <c r="A12"/>
      <c r="B12"/>
      <c r="C12"/>
      <c r="D12"/>
      <c r="E12"/>
      <c r="F12"/>
      <c r="G12"/>
      <c r="H12"/>
      <c r="I12" s="83"/>
    </row>
    <row r="13" spans="1:9" x14ac:dyDescent="0.25">
      <c r="A13"/>
      <c r="B13"/>
      <c r="C13"/>
      <c r="D13"/>
      <c r="E13"/>
      <c r="F13"/>
      <c r="G13"/>
      <c r="H13"/>
      <c r="I13" s="83"/>
    </row>
    <row r="14" spans="1:9" x14ac:dyDescent="0.25">
      <c r="A14"/>
      <c r="B14"/>
      <c r="C14"/>
      <c r="D14"/>
      <c r="E14"/>
      <c r="F14"/>
      <c r="G14"/>
      <c r="H14"/>
      <c r="I14" s="83"/>
    </row>
    <row r="15" spans="1:9" x14ac:dyDescent="0.25">
      <c r="A15"/>
      <c r="B15"/>
      <c r="C15"/>
      <c r="D15"/>
      <c r="E15"/>
      <c r="F15"/>
      <c r="G15"/>
      <c r="H15"/>
      <c r="I15" s="83"/>
    </row>
    <row r="16" spans="1:9" x14ac:dyDescent="0.25">
      <c r="A16"/>
      <c r="B16"/>
      <c r="C16"/>
      <c r="D16"/>
      <c r="E16"/>
      <c r="F16"/>
      <c r="G16"/>
      <c r="H16"/>
      <c r="I16" s="83"/>
    </row>
    <row r="17" spans="2:9" x14ac:dyDescent="0.25">
      <c r="C17" s="83"/>
      <c r="D17" s="83"/>
      <c r="E17" s="83"/>
      <c r="F17" s="83"/>
      <c r="G17" s="83"/>
      <c r="H17" s="83"/>
      <c r="I17" s="83"/>
    </row>
    <row r="18" spans="2:9" x14ac:dyDescent="0.25">
      <c r="C18" s="83"/>
      <c r="D18" s="83"/>
      <c r="E18" s="83"/>
      <c r="F18" s="83"/>
      <c r="G18" s="83"/>
      <c r="H18" s="83"/>
      <c r="I18" s="83"/>
    </row>
    <row r="19" spans="2:9" ht="62" hidden="1" x14ac:dyDescent="0.25">
      <c r="B19" s="83" t="s">
        <v>627</v>
      </c>
    </row>
  </sheetData>
  <mergeCells count="2">
    <mergeCell ref="C1:E1"/>
    <mergeCell ref="A3:H3"/>
  </mergeCells>
  <pageMargins left="0.70866141732283472" right="0.70866141732283472" top="0.74803149606299213" bottom="0.74803149606299213" header="0.31496062992125984" footer="0.31496062992125984"/>
  <pageSetup paperSize="9" scale="90" orientation="landscape" r:id="rId2"/>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topLeftCell="E1" zoomScaleNormal="100" workbookViewId="0">
      <selection activeCell="N3" sqref="N3"/>
    </sheetView>
  </sheetViews>
  <sheetFormatPr defaultColWidth="8.7265625" defaultRowHeight="15.5" x14ac:dyDescent="0.25"/>
  <cols>
    <col min="1" max="1" width="9.1796875" style="137" customWidth="1"/>
    <col min="2" max="2" width="11.26953125" style="187" customWidth="1"/>
    <col min="3" max="3" width="29.81640625" style="83" customWidth="1"/>
    <col min="4" max="4" width="8.453125" style="83" customWidth="1"/>
    <col min="5" max="5" width="12.54296875" style="188" customWidth="1"/>
    <col min="6" max="6" width="17.1796875" style="188" customWidth="1"/>
    <col min="7" max="7" width="13.54296875" style="188" customWidth="1"/>
    <col min="8" max="8" width="10.26953125" style="189" customWidth="1"/>
    <col min="9" max="9" width="10.81640625" style="189" customWidth="1"/>
    <col min="10" max="10" width="10.54296875" style="374" customWidth="1"/>
    <col min="11" max="11" width="11.7265625" style="374" customWidth="1"/>
    <col min="12" max="12" width="10.54296875" style="190" customWidth="1"/>
    <col min="13" max="13" width="14" style="137" customWidth="1"/>
    <col min="14" max="14" width="11.81640625" style="137" customWidth="1"/>
    <col min="15" max="16384" width="8.7265625" style="137"/>
  </cols>
  <sheetData>
    <row r="1" spans="1:14" ht="45" customHeight="1" x14ac:dyDescent="0.25">
      <c r="A1" s="417" t="s">
        <v>623</v>
      </c>
      <c r="B1" s="418"/>
      <c r="C1" s="418"/>
      <c r="D1" s="418"/>
      <c r="E1" s="418"/>
      <c r="F1" s="418"/>
      <c r="G1" s="418"/>
      <c r="H1" s="418"/>
      <c r="I1" s="418"/>
      <c r="J1" s="418"/>
      <c r="K1" s="418"/>
      <c r="L1" s="418"/>
      <c r="M1" s="418"/>
      <c r="N1" s="418"/>
    </row>
    <row r="2" spans="1:14" s="144" customFormat="1" ht="31" x14ac:dyDescent="0.25">
      <c r="A2" s="138" t="s">
        <v>554</v>
      </c>
      <c r="B2" s="139" t="s">
        <v>9</v>
      </c>
      <c r="C2" s="140" t="s">
        <v>571</v>
      </c>
      <c r="D2" s="140" t="s">
        <v>638</v>
      </c>
      <c r="E2" s="141" t="s">
        <v>572</v>
      </c>
      <c r="F2" s="141" t="s">
        <v>573</v>
      </c>
      <c r="G2" s="141" t="s">
        <v>576</v>
      </c>
      <c r="H2" s="142" t="s">
        <v>577</v>
      </c>
      <c r="I2" s="142" t="s">
        <v>566</v>
      </c>
      <c r="J2" s="366" t="s">
        <v>574</v>
      </c>
      <c r="K2" s="366" t="s">
        <v>575</v>
      </c>
      <c r="L2" s="141" t="s">
        <v>175</v>
      </c>
      <c r="M2" s="140" t="s">
        <v>636</v>
      </c>
      <c r="N2" s="143" t="s">
        <v>637</v>
      </c>
    </row>
    <row r="3" spans="1:14" x14ac:dyDescent="0.25">
      <c r="A3" s="145"/>
      <c r="B3" s="191"/>
      <c r="C3" s="192"/>
      <c r="D3" s="192"/>
      <c r="E3" s="146"/>
      <c r="F3" s="146"/>
      <c r="G3" s="146"/>
      <c r="H3" s="147" t="e">
        <f>VLOOKUP(A3,FundingList,3,FALSE)</f>
        <v>#N/A</v>
      </c>
      <c r="I3" s="147" t="e">
        <f>VLOOKUP(D3,LTMList,9,FALSE)</f>
        <v>#N/A</v>
      </c>
      <c r="J3" s="367" t="e">
        <f>E3*H3</f>
        <v>#N/A</v>
      </c>
      <c r="K3" s="367" t="e">
        <f>F3*I3</f>
        <v>#N/A</v>
      </c>
      <c r="L3" s="314" t="e">
        <f>VLOOKUP(A3,Funding_List[],4,FALSE)</f>
        <v>#N/A</v>
      </c>
      <c r="M3" s="318" t="e">
        <f>J3*L3</f>
        <v>#N/A</v>
      </c>
      <c r="N3" s="319" t="e">
        <f>K3*L3</f>
        <v>#N/A</v>
      </c>
    </row>
    <row r="4" spans="1:14" x14ac:dyDescent="0.25">
      <c r="A4" s="145"/>
      <c r="B4" s="191"/>
      <c r="C4" s="192"/>
      <c r="D4" s="192"/>
      <c r="E4" s="146"/>
      <c r="F4" s="146"/>
      <c r="G4" s="146"/>
      <c r="H4" s="147" t="e">
        <f>VLOOKUP(A4,FundingList,3,FALSE)</f>
        <v>#N/A</v>
      </c>
      <c r="I4" s="147"/>
      <c r="J4" s="367" t="e">
        <f t="shared" ref="J4" si="0">E4*H4</f>
        <v>#N/A</v>
      </c>
      <c r="K4" s="367">
        <f t="shared" ref="K4" si="1">F4*I4</f>
        <v>0</v>
      </c>
      <c r="L4" s="314" t="e">
        <f>VLOOKUP(A4,Funding_List[],4,FALSE)</f>
        <v>#N/A</v>
      </c>
      <c r="M4" s="318" t="e">
        <f t="shared" ref="M4" si="2">J4*L4</f>
        <v>#N/A</v>
      </c>
      <c r="N4" s="319" t="e">
        <f t="shared" ref="N4" si="3">K4*L4</f>
        <v>#N/A</v>
      </c>
    </row>
    <row r="5" spans="1:14" s="155" customFormat="1" hidden="1" x14ac:dyDescent="0.25">
      <c r="A5" s="148"/>
      <c r="B5" s="149"/>
      <c r="C5" s="150"/>
      <c r="D5" s="150"/>
      <c r="E5" s="151"/>
      <c r="F5" s="151"/>
      <c r="G5" s="151"/>
      <c r="H5" s="152"/>
      <c r="I5" s="152"/>
      <c r="J5" s="368"/>
      <c r="K5" s="368"/>
      <c r="L5" s="151"/>
      <c r="M5" s="153"/>
      <c r="N5" s="154"/>
    </row>
    <row r="6" spans="1:14" s="155" customFormat="1" hidden="1" x14ac:dyDescent="0.25">
      <c r="A6" s="156"/>
      <c r="B6" s="157"/>
      <c r="C6" s="158"/>
      <c r="D6" s="158"/>
      <c r="E6" s="159"/>
      <c r="F6" s="159"/>
      <c r="G6" s="159"/>
      <c r="H6" s="160"/>
      <c r="I6" s="160"/>
      <c r="J6" s="369"/>
      <c r="K6" s="369"/>
      <c r="L6" s="159"/>
      <c r="M6" s="161"/>
      <c r="N6" s="162"/>
    </row>
    <row r="7" spans="1:14" s="155" customFormat="1" hidden="1" x14ac:dyDescent="0.25">
      <c r="A7" s="163"/>
      <c r="B7" s="164"/>
      <c r="C7" s="165"/>
      <c r="D7" s="165"/>
      <c r="E7" s="166"/>
      <c r="F7" s="166"/>
      <c r="G7" s="166"/>
      <c r="H7" s="167"/>
      <c r="I7" s="167"/>
      <c r="J7" s="370"/>
      <c r="K7" s="370"/>
      <c r="L7" s="166"/>
      <c r="M7" s="168"/>
      <c r="N7" s="169"/>
    </row>
    <row r="8" spans="1:14" s="155" customFormat="1" hidden="1" x14ac:dyDescent="0.25">
      <c r="A8" s="156"/>
      <c r="B8" s="157"/>
      <c r="C8" s="158"/>
      <c r="D8" s="158"/>
      <c r="E8" s="159"/>
      <c r="F8" s="159"/>
      <c r="G8" s="159"/>
      <c r="H8" s="160"/>
      <c r="I8" s="160"/>
      <c r="J8" s="369"/>
      <c r="K8" s="369"/>
      <c r="L8" s="159"/>
      <c r="M8" s="161"/>
      <c r="N8" s="162"/>
    </row>
    <row r="9" spans="1:14" s="155" customFormat="1" hidden="1" x14ac:dyDescent="0.25">
      <c r="A9" s="163"/>
      <c r="B9" s="164"/>
      <c r="C9" s="165"/>
      <c r="D9" s="165"/>
      <c r="E9" s="166"/>
      <c r="F9" s="166"/>
      <c r="G9" s="166"/>
      <c r="H9" s="167"/>
      <c r="I9" s="167"/>
      <c r="J9" s="370"/>
      <c r="K9" s="370"/>
      <c r="L9" s="166"/>
      <c r="M9" s="168"/>
      <c r="N9" s="169"/>
    </row>
    <row r="10" spans="1:14" s="155" customFormat="1" hidden="1" x14ac:dyDescent="0.25">
      <c r="A10" s="156"/>
      <c r="B10" s="157"/>
      <c r="C10" s="158"/>
      <c r="D10" s="158"/>
      <c r="E10" s="159"/>
      <c r="F10" s="159"/>
      <c r="G10" s="159"/>
      <c r="H10" s="160"/>
      <c r="I10" s="160"/>
      <c r="J10" s="369"/>
      <c r="K10" s="369"/>
      <c r="L10" s="159"/>
      <c r="M10" s="161"/>
      <c r="N10" s="162"/>
    </row>
    <row r="11" spans="1:14" s="155" customFormat="1" hidden="1" x14ac:dyDescent="0.25">
      <c r="A11" s="170"/>
      <c r="B11" s="171"/>
      <c r="C11" s="172"/>
      <c r="D11" s="172"/>
      <c r="E11" s="173"/>
      <c r="F11" s="173"/>
      <c r="G11" s="173"/>
      <c r="H11" s="174"/>
      <c r="I11" s="174"/>
      <c r="J11" s="371"/>
      <c r="K11" s="371"/>
      <c r="L11" s="173"/>
      <c r="M11" s="175"/>
      <c r="N11" s="176"/>
    </row>
    <row r="12" spans="1:14" s="155" customFormat="1" hidden="1" x14ac:dyDescent="0.25">
      <c r="A12" s="156"/>
      <c r="B12" s="157"/>
      <c r="C12" s="158"/>
      <c r="D12" s="158"/>
      <c r="E12" s="159"/>
      <c r="F12" s="159"/>
      <c r="G12" s="159"/>
      <c r="H12" s="160"/>
      <c r="I12" s="160"/>
      <c r="J12" s="369"/>
      <c r="K12" s="369"/>
      <c r="L12" s="159"/>
      <c r="M12" s="161"/>
      <c r="N12" s="162"/>
    </row>
    <row r="13" spans="1:14" s="155" customFormat="1" hidden="1" x14ac:dyDescent="0.25">
      <c r="A13" s="163"/>
      <c r="B13" s="164"/>
      <c r="C13" s="165"/>
      <c r="D13" s="165"/>
      <c r="E13" s="166"/>
      <c r="F13" s="166"/>
      <c r="G13" s="166"/>
      <c r="H13" s="167"/>
      <c r="I13" s="167"/>
      <c r="J13" s="370"/>
      <c r="K13" s="370"/>
      <c r="L13" s="166"/>
      <c r="M13" s="168"/>
      <c r="N13" s="169"/>
    </row>
    <row r="14" spans="1:14" s="155" customFormat="1" hidden="1" x14ac:dyDescent="0.25">
      <c r="A14" s="156"/>
      <c r="B14" s="157"/>
      <c r="C14" s="158"/>
      <c r="D14" s="158"/>
      <c r="E14" s="159"/>
      <c r="F14" s="159"/>
      <c r="G14" s="159"/>
      <c r="H14" s="160"/>
      <c r="I14" s="160"/>
      <c r="J14" s="369"/>
      <c r="K14" s="369"/>
      <c r="L14" s="159"/>
      <c r="M14" s="161"/>
      <c r="N14" s="162"/>
    </row>
    <row r="15" spans="1:14" s="155" customFormat="1" hidden="1" x14ac:dyDescent="0.25">
      <c r="A15" s="163"/>
      <c r="B15" s="164"/>
      <c r="C15" s="165"/>
      <c r="D15" s="165"/>
      <c r="E15" s="166"/>
      <c r="F15" s="166"/>
      <c r="G15" s="166"/>
      <c r="H15" s="167"/>
      <c r="I15" s="167"/>
      <c r="J15" s="370"/>
      <c r="K15" s="370"/>
      <c r="L15" s="166"/>
      <c r="M15" s="168"/>
      <c r="N15" s="169"/>
    </row>
    <row r="16" spans="1:14" s="155" customFormat="1" hidden="1" x14ac:dyDescent="0.25">
      <c r="A16" s="156"/>
      <c r="B16" s="157"/>
      <c r="C16" s="158"/>
      <c r="D16" s="158"/>
      <c r="E16" s="159"/>
      <c r="F16" s="159"/>
      <c r="G16" s="159"/>
      <c r="H16" s="160"/>
      <c r="I16" s="160"/>
      <c r="J16" s="369"/>
      <c r="K16" s="369"/>
      <c r="L16" s="159"/>
      <c r="M16" s="161"/>
      <c r="N16" s="162"/>
    </row>
    <row r="17" spans="1:14" s="155" customFormat="1" hidden="1" x14ac:dyDescent="0.25">
      <c r="A17" s="163"/>
      <c r="B17" s="164"/>
      <c r="C17" s="165"/>
      <c r="D17" s="165"/>
      <c r="E17" s="166"/>
      <c r="F17" s="166"/>
      <c r="G17" s="166"/>
      <c r="H17" s="167"/>
      <c r="I17" s="167"/>
      <c r="J17" s="370"/>
      <c r="K17" s="370"/>
      <c r="L17" s="166"/>
      <c r="M17" s="168"/>
      <c r="N17" s="169"/>
    </row>
    <row r="18" spans="1:14" s="155" customFormat="1" hidden="1" x14ac:dyDescent="0.25">
      <c r="A18" s="156"/>
      <c r="B18" s="157"/>
      <c r="C18" s="158"/>
      <c r="D18" s="158"/>
      <c r="E18" s="159"/>
      <c r="F18" s="159"/>
      <c r="G18" s="159"/>
      <c r="H18" s="160"/>
      <c r="I18" s="160"/>
      <c r="J18" s="369"/>
      <c r="K18" s="369"/>
      <c r="L18" s="159"/>
      <c r="M18" s="161"/>
      <c r="N18" s="162"/>
    </row>
    <row r="19" spans="1:14" s="155" customFormat="1" hidden="1" x14ac:dyDescent="0.25">
      <c r="A19" s="163"/>
      <c r="B19" s="164"/>
      <c r="C19" s="165"/>
      <c r="D19" s="165"/>
      <c r="E19" s="166"/>
      <c r="F19" s="166"/>
      <c r="G19" s="166"/>
      <c r="H19" s="167"/>
      <c r="I19" s="167"/>
      <c r="J19" s="370"/>
      <c r="K19" s="370"/>
      <c r="L19" s="166"/>
      <c r="M19" s="168"/>
      <c r="N19" s="169"/>
    </row>
    <row r="20" spans="1:14" s="155" customFormat="1" hidden="1" x14ac:dyDescent="0.25">
      <c r="A20" s="156"/>
      <c r="B20" s="157"/>
      <c r="C20" s="158"/>
      <c r="D20" s="158"/>
      <c r="E20" s="159"/>
      <c r="F20" s="159"/>
      <c r="G20" s="159"/>
      <c r="H20" s="160"/>
      <c r="I20" s="160"/>
      <c r="J20" s="369"/>
      <c r="K20" s="369"/>
      <c r="L20" s="159"/>
      <c r="M20" s="161"/>
      <c r="N20" s="162"/>
    </row>
    <row r="21" spans="1:14" s="155" customFormat="1" hidden="1" x14ac:dyDescent="0.25">
      <c r="A21" s="163"/>
      <c r="B21" s="164"/>
      <c r="C21" s="165"/>
      <c r="D21" s="165"/>
      <c r="E21" s="166"/>
      <c r="F21" s="166"/>
      <c r="G21" s="166"/>
      <c r="H21" s="167"/>
      <c r="I21" s="167"/>
      <c r="J21" s="370"/>
      <c r="K21" s="370"/>
      <c r="L21" s="166"/>
      <c r="M21" s="168"/>
      <c r="N21" s="169"/>
    </row>
    <row r="22" spans="1:14" s="155" customFormat="1" hidden="1" x14ac:dyDescent="0.25">
      <c r="A22" s="156"/>
      <c r="B22" s="157"/>
      <c r="C22" s="158"/>
      <c r="D22" s="158"/>
      <c r="E22" s="159"/>
      <c r="F22" s="159"/>
      <c r="G22" s="159"/>
      <c r="H22" s="160"/>
      <c r="I22" s="160"/>
      <c r="J22" s="369"/>
      <c r="K22" s="369"/>
      <c r="L22" s="159"/>
      <c r="M22" s="161"/>
      <c r="N22" s="162"/>
    </row>
    <row r="23" spans="1:14" s="155" customFormat="1" hidden="1" x14ac:dyDescent="0.25">
      <c r="A23" s="163"/>
      <c r="B23" s="164"/>
      <c r="C23" s="165"/>
      <c r="D23" s="165"/>
      <c r="E23" s="166"/>
      <c r="F23" s="166"/>
      <c r="G23" s="166"/>
      <c r="H23" s="167"/>
      <c r="I23" s="167"/>
      <c r="J23" s="370"/>
      <c r="K23" s="370"/>
      <c r="L23" s="166"/>
      <c r="M23" s="168"/>
      <c r="N23" s="169"/>
    </row>
    <row r="24" spans="1:14" s="155" customFormat="1" hidden="1" x14ac:dyDescent="0.25">
      <c r="A24" s="156"/>
      <c r="B24" s="157"/>
      <c r="C24" s="158"/>
      <c r="D24" s="158"/>
      <c r="E24" s="159"/>
      <c r="F24" s="159"/>
      <c r="G24" s="159"/>
      <c r="H24" s="160"/>
      <c r="I24" s="160"/>
      <c r="J24" s="369"/>
      <c r="K24" s="369"/>
      <c r="L24" s="159"/>
      <c r="M24" s="161"/>
      <c r="N24" s="162"/>
    </row>
    <row r="25" spans="1:14" s="155" customFormat="1" hidden="1" x14ac:dyDescent="0.25">
      <c r="A25" s="177"/>
      <c r="B25" s="178"/>
      <c r="C25" s="179"/>
      <c r="D25" s="179"/>
      <c r="E25" s="180"/>
      <c r="F25" s="180"/>
      <c r="G25" s="180"/>
      <c r="H25" s="181"/>
      <c r="I25" s="181"/>
      <c r="J25" s="372"/>
      <c r="K25" s="372"/>
      <c r="L25" s="180"/>
      <c r="M25" s="182"/>
      <c r="N25" s="183"/>
    </row>
    <row r="26" spans="1:14" s="155" customFormat="1" hidden="1" x14ac:dyDescent="0.25">
      <c r="B26" s="184"/>
      <c r="C26" s="85"/>
      <c r="D26" s="85"/>
      <c r="E26" s="185"/>
      <c r="F26" s="185"/>
      <c r="G26" s="185"/>
      <c r="H26" s="186"/>
      <c r="I26" s="186"/>
      <c r="J26" s="373"/>
      <c r="K26" s="373"/>
      <c r="L26" s="185"/>
    </row>
    <row r="27" spans="1:14" s="155" customFormat="1" hidden="1" x14ac:dyDescent="0.25">
      <c r="B27" s="184"/>
      <c r="C27" s="85"/>
      <c r="D27" s="85"/>
      <c r="E27" s="185"/>
      <c r="F27" s="185"/>
      <c r="G27" s="185"/>
      <c r="H27" s="186"/>
      <c r="I27" s="186"/>
      <c r="J27" s="373"/>
      <c r="K27" s="373"/>
      <c r="L27" s="185"/>
    </row>
    <row r="28" spans="1:14" s="155" customFormat="1" hidden="1" x14ac:dyDescent="0.25">
      <c r="B28" s="184"/>
      <c r="C28" s="85"/>
      <c r="D28" s="85"/>
      <c r="E28" s="185"/>
      <c r="F28" s="185"/>
      <c r="G28" s="185"/>
      <c r="H28" s="186"/>
      <c r="I28" s="186"/>
      <c r="J28" s="373"/>
      <c r="K28" s="373"/>
      <c r="L28" s="185"/>
    </row>
    <row r="29" spans="1:14" s="155" customFormat="1" hidden="1" x14ac:dyDescent="0.25">
      <c r="B29" s="184"/>
      <c r="C29" s="85"/>
      <c r="D29" s="85"/>
      <c r="E29" s="185"/>
      <c r="F29" s="185"/>
      <c r="G29" s="185"/>
      <c r="H29" s="186"/>
      <c r="I29" s="186"/>
      <c r="J29" s="373"/>
      <c r="K29" s="373"/>
      <c r="L29" s="185"/>
    </row>
    <row r="30" spans="1:14" s="155" customFormat="1" hidden="1" x14ac:dyDescent="0.25">
      <c r="B30" s="184"/>
      <c r="C30" s="85"/>
      <c r="D30" s="85"/>
      <c r="E30" s="185"/>
      <c r="F30" s="185"/>
      <c r="G30" s="185"/>
      <c r="H30" s="186"/>
      <c r="I30" s="186"/>
      <c r="J30" s="373"/>
      <c r="K30" s="373"/>
      <c r="L30" s="185"/>
    </row>
    <row r="31" spans="1:14" s="155" customFormat="1" hidden="1" x14ac:dyDescent="0.25">
      <c r="B31" s="184"/>
      <c r="C31" s="85"/>
      <c r="D31" s="85"/>
      <c r="E31" s="185"/>
      <c r="F31" s="185"/>
      <c r="G31" s="185"/>
      <c r="H31" s="186"/>
      <c r="I31" s="186"/>
      <c r="J31" s="373"/>
      <c r="K31" s="373"/>
      <c r="L31" s="185"/>
    </row>
    <row r="32" spans="1:14" s="155" customFormat="1" hidden="1" x14ac:dyDescent="0.25">
      <c r="B32" s="184"/>
      <c r="C32" s="85"/>
      <c r="D32" s="85"/>
      <c r="E32" s="185"/>
      <c r="F32" s="185"/>
      <c r="G32" s="185"/>
      <c r="H32" s="186"/>
      <c r="I32" s="186"/>
      <c r="J32" s="373"/>
      <c r="K32" s="373"/>
      <c r="L32" s="185"/>
    </row>
    <row r="33" spans="2:12" s="155" customFormat="1" hidden="1" x14ac:dyDescent="0.25">
      <c r="B33" s="184"/>
      <c r="C33" s="85"/>
      <c r="D33" s="85"/>
      <c r="E33" s="185"/>
      <c r="F33" s="185"/>
      <c r="G33" s="185"/>
      <c r="H33" s="186"/>
      <c r="I33" s="186"/>
      <c r="J33" s="373"/>
      <c r="K33" s="373"/>
      <c r="L33" s="185"/>
    </row>
    <row r="34" spans="2:12" s="155" customFormat="1" hidden="1" x14ac:dyDescent="0.25">
      <c r="B34" s="184"/>
      <c r="C34" s="85"/>
      <c r="D34" s="85"/>
      <c r="E34" s="185"/>
      <c r="F34" s="185"/>
      <c r="G34" s="185"/>
      <c r="H34" s="186"/>
      <c r="I34" s="186"/>
      <c r="J34" s="373"/>
      <c r="K34" s="373"/>
      <c r="L34" s="185"/>
    </row>
    <row r="35" spans="2:12" s="155" customFormat="1" hidden="1" x14ac:dyDescent="0.25">
      <c r="B35" s="184"/>
      <c r="C35" s="85"/>
      <c r="D35" s="85"/>
      <c r="E35" s="185"/>
      <c r="F35" s="185"/>
      <c r="G35" s="185"/>
      <c r="H35" s="186"/>
      <c r="I35" s="186"/>
      <c r="J35" s="373"/>
      <c r="K35" s="373"/>
      <c r="L35" s="185"/>
    </row>
    <row r="36" spans="2:12" s="155" customFormat="1" hidden="1" x14ac:dyDescent="0.25">
      <c r="B36" s="184"/>
      <c r="C36" s="85"/>
      <c r="D36" s="85"/>
      <c r="E36" s="185"/>
      <c r="F36" s="185"/>
      <c r="G36" s="185"/>
      <c r="H36" s="186"/>
      <c r="I36" s="186"/>
      <c r="J36" s="373"/>
      <c r="K36" s="373"/>
      <c r="L36" s="185"/>
    </row>
    <row r="37" spans="2:12" s="155" customFormat="1" hidden="1" x14ac:dyDescent="0.25">
      <c r="B37" s="184"/>
      <c r="C37" s="85"/>
      <c r="D37" s="85"/>
      <c r="E37" s="185"/>
      <c r="F37" s="185"/>
      <c r="G37" s="185"/>
      <c r="H37" s="186"/>
      <c r="I37" s="186"/>
      <c r="J37" s="373"/>
      <c r="K37" s="373"/>
      <c r="L37" s="185"/>
    </row>
    <row r="38" spans="2:12" s="155" customFormat="1" hidden="1" x14ac:dyDescent="0.25">
      <c r="B38" s="184"/>
      <c r="C38" s="85"/>
      <c r="D38" s="85"/>
      <c r="E38" s="185"/>
      <c r="F38" s="185"/>
      <c r="G38" s="185"/>
      <c r="H38" s="186"/>
      <c r="I38" s="186"/>
      <c r="J38" s="373"/>
      <c r="K38" s="373"/>
      <c r="L38" s="185"/>
    </row>
    <row r="39" spans="2:12" s="155" customFormat="1" hidden="1" x14ac:dyDescent="0.25">
      <c r="B39" s="184"/>
      <c r="C39" s="85"/>
      <c r="D39" s="85"/>
      <c r="E39" s="185"/>
      <c r="F39" s="185"/>
      <c r="G39" s="185"/>
      <c r="H39" s="186"/>
      <c r="I39" s="186"/>
      <c r="J39" s="373"/>
      <c r="K39" s="373"/>
      <c r="L39" s="185"/>
    </row>
    <row r="40" spans="2:12" s="155" customFormat="1" hidden="1" x14ac:dyDescent="0.25">
      <c r="B40" s="184"/>
      <c r="C40" s="85"/>
      <c r="D40" s="85"/>
      <c r="E40" s="185"/>
      <c r="F40" s="185"/>
      <c r="G40" s="185"/>
      <c r="H40" s="186"/>
      <c r="I40" s="186"/>
      <c r="J40" s="373"/>
      <c r="K40" s="373"/>
      <c r="L40" s="185"/>
    </row>
    <row r="41" spans="2:12" s="155" customFormat="1" hidden="1" x14ac:dyDescent="0.25">
      <c r="B41" s="184"/>
      <c r="C41" s="85"/>
      <c r="D41" s="85"/>
      <c r="E41" s="185"/>
      <c r="F41" s="185"/>
      <c r="G41" s="185"/>
      <c r="H41" s="186"/>
      <c r="I41" s="186"/>
      <c r="J41" s="373"/>
      <c r="K41" s="373"/>
      <c r="L41" s="185"/>
    </row>
    <row r="42" spans="2:12" s="155" customFormat="1" hidden="1" x14ac:dyDescent="0.25">
      <c r="B42" s="184"/>
      <c r="C42" s="85"/>
      <c r="D42" s="85"/>
      <c r="E42" s="185"/>
      <c r="F42" s="185"/>
      <c r="G42" s="185"/>
      <c r="H42" s="186"/>
      <c r="I42" s="186"/>
      <c r="J42" s="373"/>
      <c r="K42" s="373"/>
      <c r="L42" s="185"/>
    </row>
    <row r="43" spans="2:12" s="155" customFormat="1" hidden="1" x14ac:dyDescent="0.25">
      <c r="B43" s="184"/>
      <c r="C43" s="85"/>
      <c r="D43" s="85"/>
      <c r="E43" s="185"/>
      <c r="F43" s="185"/>
      <c r="G43" s="185"/>
      <c r="H43" s="186"/>
      <c r="I43" s="186"/>
      <c r="J43" s="373"/>
      <c r="K43" s="373"/>
      <c r="L43" s="185"/>
    </row>
    <row r="44" spans="2:12" s="155" customFormat="1" hidden="1" x14ac:dyDescent="0.25">
      <c r="B44" s="184"/>
      <c r="C44" s="85"/>
      <c r="D44" s="85"/>
      <c r="E44" s="185"/>
      <c r="F44" s="185"/>
      <c r="G44" s="185"/>
      <c r="H44" s="186"/>
      <c r="I44" s="186"/>
      <c r="J44" s="373"/>
      <c r="K44" s="373"/>
      <c r="L44" s="185"/>
    </row>
    <row r="45" spans="2:12" s="155" customFormat="1" hidden="1" x14ac:dyDescent="0.25">
      <c r="B45" s="184"/>
      <c r="C45" s="85"/>
      <c r="D45" s="85"/>
      <c r="E45" s="185"/>
      <c r="F45" s="185"/>
      <c r="G45" s="185"/>
      <c r="H45" s="186"/>
      <c r="I45" s="186"/>
      <c r="J45" s="373"/>
      <c r="K45" s="373"/>
      <c r="L45" s="185"/>
    </row>
    <row r="46" spans="2:12" s="155" customFormat="1" hidden="1" x14ac:dyDescent="0.25">
      <c r="B46" s="184"/>
      <c r="C46" s="85"/>
      <c r="D46" s="85"/>
      <c r="E46" s="185"/>
      <c r="F46" s="185"/>
      <c r="G46" s="185"/>
      <c r="H46" s="186"/>
      <c r="I46" s="186"/>
      <c r="J46" s="373"/>
      <c r="K46" s="373"/>
      <c r="L46" s="185"/>
    </row>
    <row r="47" spans="2:12" s="155" customFormat="1" hidden="1" x14ac:dyDescent="0.25">
      <c r="B47" s="184"/>
      <c r="C47" s="85"/>
      <c r="D47" s="85"/>
      <c r="E47" s="185"/>
      <c r="F47" s="185"/>
      <c r="G47" s="185"/>
      <c r="H47" s="186"/>
      <c r="I47" s="186"/>
      <c r="J47" s="373"/>
      <c r="K47" s="373"/>
      <c r="L47" s="185"/>
    </row>
    <row r="48" spans="2:12" s="155" customFormat="1" hidden="1" x14ac:dyDescent="0.25">
      <c r="B48" s="184"/>
      <c r="C48" s="85"/>
      <c r="D48" s="85"/>
      <c r="E48" s="185"/>
      <c r="F48" s="185"/>
      <c r="G48" s="185"/>
      <c r="H48" s="186"/>
      <c r="I48" s="186"/>
      <c r="J48" s="373"/>
      <c r="K48" s="373"/>
      <c r="L48" s="185"/>
    </row>
    <row r="49" spans="2:12" s="155" customFormat="1" hidden="1" x14ac:dyDescent="0.25">
      <c r="B49" s="184"/>
      <c r="C49" s="85"/>
      <c r="D49" s="85"/>
      <c r="E49" s="185"/>
      <c r="F49" s="185"/>
      <c r="G49" s="185"/>
      <c r="H49" s="186"/>
      <c r="I49" s="186"/>
      <c r="J49" s="373"/>
      <c r="K49" s="373"/>
      <c r="L49" s="185"/>
    </row>
    <row r="50" spans="2:12" s="155" customFormat="1" hidden="1" x14ac:dyDescent="0.25">
      <c r="B50" s="184"/>
      <c r="C50" s="85"/>
      <c r="D50" s="85"/>
      <c r="E50" s="185"/>
      <c r="F50" s="185"/>
      <c r="G50" s="185"/>
      <c r="H50" s="186"/>
      <c r="I50" s="186"/>
      <c r="J50" s="373"/>
      <c r="K50" s="373"/>
      <c r="L50" s="185"/>
    </row>
    <row r="51" spans="2:12" s="155" customFormat="1" hidden="1" x14ac:dyDescent="0.25">
      <c r="B51" s="184"/>
      <c r="C51" s="85"/>
      <c r="D51" s="85"/>
      <c r="E51" s="185"/>
      <c r="F51" s="185"/>
      <c r="G51" s="185"/>
      <c r="H51" s="186"/>
      <c r="I51" s="186"/>
      <c r="J51" s="373"/>
      <c r="K51" s="373"/>
      <c r="L51" s="185"/>
    </row>
    <row r="52" spans="2:12" s="155" customFormat="1" hidden="1" x14ac:dyDescent="0.25">
      <c r="B52" s="184"/>
      <c r="C52" s="85"/>
      <c r="D52" s="85"/>
      <c r="E52" s="185"/>
      <c r="F52" s="185"/>
      <c r="G52" s="185"/>
      <c r="H52" s="186"/>
      <c r="I52" s="186"/>
      <c r="J52" s="373"/>
      <c r="K52" s="373"/>
      <c r="L52" s="185"/>
    </row>
    <row r="53" spans="2:12" s="155" customFormat="1" hidden="1" x14ac:dyDescent="0.25">
      <c r="B53" s="184"/>
      <c r="C53" s="85"/>
      <c r="D53" s="85"/>
      <c r="E53" s="185"/>
      <c r="F53" s="185"/>
      <c r="G53" s="185"/>
      <c r="H53" s="186"/>
      <c r="I53" s="186"/>
      <c r="J53" s="373"/>
      <c r="K53" s="373"/>
      <c r="L53" s="185"/>
    </row>
    <row r="54" spans="2:12" s="155" customFormat="1" hidden="1" x14ac:dyDescent="0.25">
      <c r="B54" s="184"/>
      <c r="C54" s="85"/>
      <c r="D54" s="85"/>
      <c r="E54" s="185"/>
      <c r="F54" s="185"/>
      <c r="G54" s="185"/>
      <c r="H54" s="186"/>
      <c r="I54" s="186"/>
      <c r="J54" s="373"/>
      <c r="K54" s="373"/>
      <c r="L54" s="185"/>
    </row>
    <row r="55" spans="2:12" s="155" customFormat="1" hidden="1" x14ac:dyDescent="0.25">
      <c r="B55" s="184"/>
      <c r="C55" s="85"/>
      <c r="D55" s="85"/>
      <c r="E55" s="185"/>
      <c r="F55" s="185"/>
      <c r="G55" s="185"/>
      <c r="H55" s="186"/>
      <c r="I55" s="186"/>
      <c r="J55" s="373"/>
      <c r="K55" s="373"/>
      <c r="L55" s="185"/>
    </row>
    <row r="56" spans="2:12" s="155" customFormat="1" hidden="1" x14ac:dyDescent="0.25">
      <c r="B56" s="184"/>
      <c r="C56" s="85"/>
      <c r="D56" s="85"/>
      <c r="E56" s="185"/>
      <c r="F56" s="185"/>
      <c r="G56" s="185"/>
      <c r="H56" s="186"/>
      <c r="I56" s="186"/>
      <c r="J56" s="373"/>
      <c r="K56" s="373"/>
      <c r="L56" s="185"/>
    </row>
    <row r="57" spans="2:12" s="155" customFormat="1" hidden="1" x14ac:dyDescent="0.25">
      <c r="B57" s="184"/>
      <c r="C57" s="85"/>
      <c r="D57" s="85"/>
      <c r="E57" s="185"/>
      <c r="F57" s="185"/>
      <c r="G57" s="185"/>
      <c r="H57" s="186"/>
      <c r="I57" s="186"/>
      <c r="J57" s="373"/>
      <c r="K57" s="373"/>
      <c r="L57" s="185"/>
    </row>
    <row r="58" spans="2:12" s="155" customFormat="1" hidden="1" x14ac:dyDescent="0.25">
      <c r="B58" s="184"/>
      <c r="C58" s="85"/>
      <c r="D58" s="85"/>
      <c r="E58" s="185"/>
      <c r="F58" s="185"/>
      <c r="G58" s="185"/>
      <c r="H58" s="186"/>
      <c r="I58" s="186"/>
      <c r="J58" s="373"/>
      <c r="K58" s="373"/>
      <c r="L58" s="185"/>
    </row>
    <row r="59" spans="2:12" s="155" customFormat="1" hidden="1" x14ac:dyDescent="0.25">
      <c r="B59" s="184"/>
      <c r="C59" s="85"/>
      <c r="D59" s="85"/>
      <c r="E59" s="185"/>
      <c r="F59" s="185"/>
      <c r="G59" s="185"/>
      <c r="H59" s="186"/>
      <c r="I59" s="186"/>
      <c r="J59" s="373"/>
      <c r="K59" s="373"/>
      <c r="L59" s="185"/>
    </row>
    <row r="60" spans="2:12" s="155" customFormat="1" hidden="1" x14ac:dyDescent="0.25">
      <c r="B60" s="184"/>
      <c r="C60" s="85"/>
      <c r="D60" s="85"/>
      <c r="E60" s="185"/>
      <c r="F60" s="185"/>
      <c r="G60" s="185"/>
      <c r="H60" s="186"/>
      <c r="I60" s="186"/>
      <c r="J60" s="373"/>
      <c r="K60" s="373"/>
      <c r="L60" s="185"/>
    </row>
    <row r="61" spans="2:12" s="155" customFormat="1" hidden="1" x14ac:dyDescent="0.25">
      <c r="B61" s="184"/>
      <c r="C61" s="85"/>
      <c r="D61" s="85"/>
      <c r="E61" s="185"/>
      <c r="F61" s="185"/>
      <c r="G61" s="185"/>
      <c r="H61" s="186"/>
      <c r="I61" s="186"/>
      <c r="J61" s="373"/>
      <c r="K61" s="373"/>
      <c r="L61" s="185"/>
    </row>
    <row r="62" spans="2:12" s="155" customFormat="1" hidden="1" x14ac:dyDescent="0.25">
      <c r="B62" s="184"/>
      <c r="C62" s="85"/>
      <c r="D62" s="85"/>
      <c r="E62" s="185"/>
      <c r="F62" s="185"/>
      <c r="G62" s="185"/>
      <c r="H62" s="186"/>
      <c r="I62" s="186"/>
      <c r="J62" s="373"/>
      <c r="K62" s="373"/>
      <c r="L62" s="185"/>
    </row>
    <row r="63" spans="2:12" s="155" customFormat="1" hidden="1" x14ac:dyDescent="0.25">
      <c r="B63" s="184"/>
      <c r="C63" s="85"/>
      <c r="D63" s="85"/>
      <c r="E63" s="185"/>
      <c r="F63" s="185"/>
      <c r="G63" s="185"/>
      <c r="H63" s="186"/>
      <c r="I63" s="186"/>
      <c r="J63" s="373"/>
      <c r="K63" s="373"/>
      <c r="L63" s="185"/>
    </row>
    <row r="64" spans="2:12" s="155" customFormat="1" hidden="1" x14ac:dyDescent="0.25">
      <c r="B64" s="184"/>
      <c r="C64" s="85"/>
      <c r="D64" s="85"/>
      <c r="E64" s="185"/>
      <c r="F64" s="185"/>
      <c r="G64" s="185"/>
      <c r="H64" s="186"/>
      <c r="I64" s="186"/>
      <c r="J64" s="373"/>
      <c r="K64" s="373"/>
      <c r="L64" s="185"/>
    </row>
    <row r="65" spans="2:12" s="155" customFormat="1" hidden="1" x14ac:dyDescent="0.25">
      <c r="B65" s="184"/>
      <c r="C65" s="85"/>
      <c r="D65" s="85"/>
      <c r="E65" s="185"/>
      <c r="F65" s="185"/>
      <c r="G65" s="185"/>
      <c r="H65" s="186"/>
      <c r="I65" s="186"/>
      <c r="J65" s="373"/>
      <c r="K65" s="373"/>
      <c r="L65" s="185"/>
    </row>
    <row r="66" spans="2:12" s="155" customFormat="1" hidden="1" x14ac:dyDescent="0.25">
      <c r="B66" s="184"/>
      <c r="C66" s="85"/>
      <c r="D66" s="85"/>
      <c r="E66" s="185"/>
      <c r="F66" s="185"/>
      <c r="G66" s="185"/>
      <c r="H66" s="186"/>
      <c r="I66" s="186"/>
      <c r="J66" s="373"/>
      <c r="K66" s="373"/>
      <c r="L66" s="185"/>
    </row>
    <row r="67" spans="2:12" s="155" customFormat="1" hidden="1" x14ac:dyDescent="0.25">
      <c r="B67" s="184"/>
      <c r="C67" s="85"/>
      <c r="D67" s="85"/>
      <c r="E67" s="185"/>
      <c r="F67" s="185"/>
      <c r="G67" s="185"/>
      <c r="H67" s="186"/>
      <c r="I67" s="186"/>
      <c r="J67" s="373"/>
      <c r="K67" s="373"/>
      <c r="L67" s="185"/>
    </row>
    <row r="68" spans="2:12" s="155" customFormat="1" hidden="1" x14ac:dyDescent="0.25">
      <c r="B68" s="184"/>
      <c r="C68" s="85"/>
      <c r="D68" s="85"/>
      <c r="E68" s="185"/>
      <c r="F68" s="185"/>
      <c r="G68" s="185"/>
      <c r="H68" s="186"/>
      <c r="I68" s="186"/>
      <c r="J68" s="373"/>
      <c r="K68" s="373"/>
      <c r="L68" s="185"/>
    </row>
    <row r="69" spans="2:12" s="155" customFormat="1" hidden="1" x14ac:dyDescent="0.25">
      <c r="B69" s="184"/>
      <c r="C69" s="85"/>
      <c r="D69" s="85"/>
      <c r="E69" s="185"/>
      <c r="F69" s="185"/>
      <c r="G69" s="185"/>
      <c r="H69" s="186"/>
      <c r="I69" s="186"/>
      <c r="J69" s="373"/>
      <c r="K69" s="373"/>
      <c r="L69" s="185"/>
    </row>
    <row r="70" spans="2:12" s="155" customFormat="1" hidden="1" x14ac:dyDescent="0.25">
      <c r="B70" s="184"/>
      <c r="C70" s="85"/>
      <c r="D70" s="85"/>
      <c r="E70" s="185"/>
      <c r="F70" s="185"/>
      <c r="G70" s="185"/>
      <c r="H70" s="186"/>
      <c r="I70" s="186"/>
      <c r="J70" s="373"/>
      <c r="K70" s="373"/>
      <c r="L70" s="185"/>
    </row>
    <row r="71" spans="2:12" s="155" customFormat="1" hidden="1" x14ac:dyDescent="0.25">
      <c r="B71" s="184"/>
      <c r="C71" s="85"/>
      <c r="D71" s="85"/>
      <c r="E71" s="185"/>
      <c r="F71" s="185"/>
      <c r="G71" s="185"/>
      <c r="H71" s="186"/>
      <c r="I71" s="186"/>
      <c r="J71" s="373"/>
      <c r="K71" s="373"/>
      <c r="L71" s="185"/>
    </row>
    <row r="72" spans="2:12" s="155" customFormat="1" hidden="1" x14ac:dyDescent="0.25">
      <c r="B72" s="184"/>
      <c r="C72" s="85"/>
      <c r="D72" s="85"/>
      <c r="E72" s="185"/>
      <c r="F72" s="185"/>
      <c r="G72" s="185"/>
      <c r="H72" s="186"/>
      <c r="I72" s="186"/>
      <c r="J72" s="373"/>
      <c r="K72" s="373"/>
      <c r="L72" s="185"/>
    </row>
    <row r="73" spans="2:12" s="155" customFormat="1" hidden="1" x14ac:dyDescent="0.25">
      <c r="B73" s="184"/>
      <c r="C73" s="85"/>
      <c r="D73" s="85"/>
      <c r="E73" s="185"/>
      <c r="F73" s="185"/>
      <c r="G73" s="185"/>
      <c r="H73" s="186"/>
      <c r="I73" s="186"/>
      <c r="J73" s="373"/>
      <c r="K73" s="373"/>
      <c r="L73" s="185"/>
    </row>
    <row r="74" spans="2:12" s="155" customFormat="1" hidden="1" x14ac:dyDescent="0.25">
      <c r="B74" s="184"/>
      <c r="C74" s="85"/>
      <c r="D74" s="85"/>
      <c r="E74" s="185"/>
      <c r="F74" s="185"/>
      <c r="G74" s="185"/>
      <c r="H74" s="186"/>
      <c r="I74" s="186"/>
      <c r="J74" s="373"/>
      <c r="K74" s="373"/>
      <c r="L74" s="185"/>
    </row>
    <row r="75" spans="2:12" s="155" customFormat="1" hidden="1" x14ac:dyDescent="0.25">
      <c r="B75" s="184"/>
      <c r="C75" s="85"/>
      <c r="D75" s="85"/>
      <c r="E75" s="185"/>
      <c r="F75" s="185"/>
      <c r="G75" s="185"/>
      <c r="H75" s="186"/>
      <c r="I75" s="186"/>
      <c r="J75" s="373"/>
      <c r="K75" s="373"/>
      <c r="L75" s="185"/>
    </row>
    <row r="76" spans="2:12" s="155" customFormat="1" hidden="1" x14ac:dyDescent="0.25">
      <c r="B76" s="184"/>
      <c r="C76" s="85"/>
      <c r="D76" s="85"/>
      <c r="E76" s="185"/>
      <c r="F76" s="185"/>
      <c r="G76" s="185"/>
      <c r="H76" s="186"/>
      <c r="I76" s="186"/>
      <c r="J76" s="373"/>
      <c r="K76" s="373"/>
      <c r="L76" s="185"/>
    </row>
    <row r="77" spans="2:12" s="155" customFormat="1" hidden="1" x14ac:dyDescent="0.25">
      <c r="B77" s="184"/>
      <c r="C77" s="85"/>
      <c r="D77" s="85"/>
      <c r="E77" s="185"/>
      <c r="F77" s="185"/>
      <c r="G77" s="185"/>
      <c r="H77" s="186"/>
      <c r="I77" s="186"/>
      <c r="J77" s="373"/>
      <c r="K77" s="373"/>
      <c r="L77" s="185"/>
    </row>
    <row r="78" spans="2:12" s="155" customFormat="1" hidden="1" x14ac:dyDescent="0.25">
      <c r="B78" s="184"/>
      <c r="C78" s="85"/>
      <c r="D78" s="85"/>
      <c r="E78" s="185"/>
      <c r="F78" s="185"/>
      <c r="G78" s="185"/>
      <c r="H78" s="186"/>
      <c r="I78" s="186"/>
      <c r="J78" s="373"/>
      <c r="K78" s="373"/>
      <c r="L78" s="185"/>
    </row>
    <row r="79" spans="2:12" s="155" customFormat="1" hidden="1" x14ac:dyDescent="0.25">
      <c r="B79" s="184"/>
      <c r="C79" s="85"/>
      <c r="D79" s="85"/>
      <c r="E79" s="185"/>
      <c r="F79" s="185"/>
      <c r="G79" s="185"/>
      <c r="H79" s="186"/>
      <c r="I79" s="186"/>
      <c r="J79" s="373"/>
      <c r="K79" s="373"/>
      <c r="L79" s="185"/>
    </row>
    <row r="80" spans="2:12" s="155" customFormat="1" hidden="1" x14ac:dyDescent="0.25">
      <c r="B80" s="184"/>
      <c r="C80" s="85"/>
      <c r="D80" s="85"/>
      <c r="E80" s="185"/>
      <c r="F80" s="185"/>
      <c r="G80" s="185"/>
      <c r="H80" s="186"/>
      <c r="I80" s="186"/>
      <c r="J80" s="373"/>
      <c r="K80" s="373"/>
      <c r="L80" s="185"/>
    </row>
    <row r="81" spans="2:12" s="155" customFormat="1" hidden="1" x14ac:dyDescent="0.25">
      <c r="B81" s="184"/>
      <c r="C81" s="85"/>
      <c r="D81" s="85"/>
      <c r="E81" s="185"/>
      <c r="F81" s="185"/>
      <c r="G81" s="185"/>
      <c r="H81" s="186"/>
      <c r="I81" s="186"/>
      <c r="J81" s="373"/>
      <c r="K81" s="373"/>
      <c r="L81" s="185"/>
    </row>
    <row r="82" spans="2:12" s="155" customFormat="1" hidden="1" x14ac:dyDescent="0.25">
      <c r="B82" s="184"/>
      <c r="C82" s="85"/>
      <c r="D82" s="85"/>
      <c r="E82" s="185"/>
      <c r="F82" s="185"/>
      <c r="G82" s="185"/>
      <c r="H82" s="186"/>
      <c r="I82" s="186"/>
      <c r="J82" s="373"/>
      <c r="K82" s="373"/>
      <c r="L82" s="185"/>
    </row>
    <row r="83" spans="2:12" s="155" customFormat="1" hidden="1" x14ac:dyDescent="0.25">
      <c r="B83" s="184"/>
      <c r="C83" s="85"/>
      <c r="D83" s="85"/>
      <c r="E83" s="185"/>
      <c r="F83" s="185"/>
      <c r="G83" s="185"/>
      <c r="H83" s="186"/>
      <c r="I83" s="186"/>
      <c r="J83" s="373"/>
      <c r="K83" s="373"/>
      <c r="L83" s="185"/>
    </row>
    <row r="84" spans="2:12" s="155" customFormat="1" hidden="1" x14ac:dyDescent="0.25">
      <c r="B84" s="184"/>
      <c r="C84" s="85"/>
      <c r="D84" s="85"/>
      <c r="E84" s="185"/>
      <c r="F84" s="185"/>
      <c r="G84" s="185"/>
      <c r="H84" s="186"/>
      <c r="I84" s="186"/>
      <c r="J84" s="373"/>
      <c r="K84" s="373"/>
      <c r="L84" s="185"/>
    </row>
    <row r="85" spans="2:12" s="155" customFormat="1" hidden="1" x14ac:dyDescent="0.25">
      <c r="B85" s="184"/>
      <c r="C85" s="85"/>
      <c r="D85" s="85"/>
      <c r="E85" s="185"/>
      <c r="F85" s="185"/>
      <c r="G85" s="185"/>
      <c r="H85" s="186"/>
      <c r="I85" s="186"/>
      <c r="J85" s="373"/>
      <c r="K85" s="373"/>
      <c r="L85" s="185"/>
    </row>
    <row r="86" spans="2:12" s="155" customFormat="1" hidden="1" x14ac:dyDescent="0.25">
      <c r="B86" s="184"/>
      <c r="C86" s="85"/>
      <c r="D86" s="85"/>
      <c r="E86" s="185"/>
      <c r="F86" s="185"/>
      <c r="G86" s="185"/>
      <c r="H86" s="186"/>
      <c r="I86" s="186"/>
      <c r="J86" s="373"/>
      <c r="K86" s="373"/>
      <c r="L86" s="185"/>
    </row>
    <row r="87" spans="2:12" s="155" customFormat="1" hidden="1" x14ac:dyDescent="0.25">
      <c r="B87" s="184"/>
      <c r="C87" s="85"/>
      <c r="D87" s="85"/>
      <c r="E87" s="185"/>
      <c r="F87" s="185"/>
      <c r="G87" s="185"/>
      <c r="H87" s="186"/>
      <c r="I87" s="186"/>
      <c r="J87" s="373"/>
      <c r="K87" s="373"/>
      <c r="L87" s="185"/>
    </row>
    <row r="88" spans="2:12" s="155" customFormat="1" hidden="1" x14ac:dyDescent="0.25">
      <c r="B88" s="184"/>
      <c r="C88" s="85"/>
      <c r="D88" s="85"/>
      <c r="E88" s="185"/>
      <c r="F88" s="185"/>
      <c r="G88" s="185"/>
      <c r="H88" s="186"/>
      <c r="I88" s="186"/>
      <c r="J88" s="373"/>
      <c r="K88" s="373"/>
      <c r="L88" s="185"/>
    </row>
    <row r="89" spans="2:12" s="155" customFormat="1" hidden="1" x14ac:dyDescent="0.25">
      <c r="B89" s="184"/>
      <c r="C89" s="85"/>
      <c r="D89" s="85"/>
      <c r="E89" s="185"/>
      <c r="F89" s="185"/>
      <c r="G89" s="185"/>
      <c r="H89" s="186"/>
      <c r="I89" s="186"/>
      <c r="J89" s="373"/>
      <c r="K89" s="373"/>
      <c r="L89" s="185"/>
    </row>
    <row r="90" spans="2:12" s="155" customFormat="1" hidden="1" x14ac:dyDescent="0.25">
      <c r="B90" s="184"/>
      <c r="C90" s="85"/>
      <c r="D90" s="85"/>
      <c r="E90" s="185"/>
      <c r="F90" s="185"/>
      <c r="G90" s="185"/>
      <c r="H90" s="186"/>
      <c r="I90" s="186"/>
      <c r="J90" s="373"/>
      <c r="K90" s="373"/>
      <c r="L90" s="185"/>
    </row>
    <row r="91" spans="2:12" s="155" customFormat="1" hidden="1" x14ac:dyDescent="0.25">
      <c r="B91" s="184"/>
      <c r="C91" s="85"/>
      <c r="D91" s="85"/>
      <c r="E91" s="185"/>
      <c r="F91" s="185"/>
      <c r="G91" s="185"/>
      <c r="H91" s="186"/>
      <c r="I91" s="186"/>
      <c r="J91" s="373"/>
      <c r="K91" s="373"/>
      <c r="L91" s="185"/>
    </row>
    <row r="92" spans="2:12" s="155" customFormat="1" hidden="1" x14ac:dyDescent="0.25">
      <c r="B92" s="184"/>
      <c r="C92" s="85"/>
      <c r="D92" s="85"/>
      <c r="E92" s="185"/>
      <c r="F92" s="185"/>
      <c r="G92" s="185"/>
      <c r="H92" s="186"/>
      <c r="I92" s="186"/>
      <c r="J92" s="373"/>
      <c r="K92" s="373"/>
      <c r="L92" s="185"/>
    </row>
    <row r="93" spans="2:12" s="155" customFormat="1" hidden="1" x14ac:dyDescent="0.25">
      <c r="B93" s="184"/>
      <c r="C93" s="85"/>
      <c r="D93" s="85"/>
      <c r="E93" s="185"/>
      <c r="F93" s="185"/>
      <c r="G93" s="185"/>
      <c r="H93" s="186"/>
      <c r="I93" s="186"/>
      <c r="J93" s="373"/>
      <c r="K93" s="373"/>
      <c r="L93" s="185"/>
    </row>
    <row r="94" spans="2:12" s="155" customFormat="1" hidden="1" x14ac:dyDescent="0.25">
      <c r="B94" s="184"/>
      <c r="C94" s="85"/>
      <c r="D94" s="85"/>
      <c r="E94" s="185"/>
      <c r="F94" s="185"/>
      <c r="G94" s="185"/>
      <c r="H94" s="186"/>
      <c r="I94" s="186"/>
      <c r="J94" s="373"/>
      <c r="K94" s="373"/>
      <c r="L94" s="185"/>
    </row>
    <row r="95" spans="2:12" s="155" customFormat="1" hidden="1" x14ac:dyDescent="0.25">
      <c r="B95" s="184"/>
      <c r="C95" s="85"/>
      <c r="D95" s="85"/>
      <c r="E95" s="185"/>
      <c r="F95" s="185"/>
      <c r="G95" s="185"/>
      <c r="H95" s="186"/>
      <c r="I95" s="186"/>
      <c r="J95" s="373"/>
      <c r="K95" s="373"/>
      <c r="L95" s="185"/>
    </row>
    <row r="96" spans="2:12" s="155" customFormat="1" hidden="1" x14ac:dyDescent="0.25">
      <c r="B96" s="184"/>
      <c r="C96" s="85"/>
      <c r="D96" s="85"/>
      <c r="E96" s="185"/>
      <c r="F96" s="185"/>
      <c r="G96" s="185"/>
      <c r="H96" s="186"/>
      <c r="I96" s="186"/>
      <c r="J96" s="373"/>
      <c r="K96" s="373"/>
      <c r="L96" s="185"/>
    </row>
    <row r="97" spans="2:12" s="155" customFormat="1" hidden="1" x14ac:dyDescent="0.25">
      <c r="B97" s="184"/>
      <c r="C97" s="85"/>
      <c r="D97" s="85"/>
      <c r="E97" s="185"/>
      <c r="F97" s="185"/>
      <c r="G97" s="185"/>
      <c r="H97" s="186"/>
      <c r="I97" s="186"/>
      <c r="J97" s="373"/>
      <c r="K97" s="373"/>
      <c r="L97" s="185"/>
    </row>
    <row r="98" spans="2:12" s="155" customFormat="1" hidden="1" x14ac:dyDescent="0.25">
      <c r="B98" s="184"/>
      <c r="C98" s="85"/>
      <c r="D98" s="85"/>
      <c r="E98" s="185"/>
      <c r="F98" s="185"/>
      <c r="G98" s="185"/>
      <c r="H98" s="186"/>
      <c r="I98" s="186"/>
      <c r="J98" s="373"/>
      <c r="K98" s="373"/>
      <c r="L98" s="185"/>
    </row>
    <row r="99" spans="2:12" s="155" customFormat="1" hidden="1" x14ac:dyDescent="0.25">
      <c r="B99" s="184"/>
      <c r="C99" s="85"/>
      <c r="D99" s="85"/>
      <c r="E99" s="185"/>
      <c r="F99" s="185"/>
      <c r="G99" s="185"/>
      <c r="H99" s="186"/>
      <c r="I99" s="186"/>
      <c r="J99" s="373"/>
      <c r="K99" s="373"/>
      <c r="L99" s="185"/>
    </row>
    <row r="100" spans="2:12" s="155" customFormat="1" hidden="1" x14ac:dyDescent="0.25">
      <c r="B100" s="184"/>
      <c r="C100" s="85"/>
      <c r="D100" s="85"/>
      <c r="E100" s="185"/>
      <c r="F100" s="185"/>
      <c r="G100" s="185"/>
      <c r="H100" s="186"/>
      <c r="I100" s="186"/>
      <c r="J100" s="373"/>
      <c r="K100" s="373"/>
      <c r="L100" s="185"/>
    </row>
    <row r="101" spans="2:12" s="155" customFormat="1" x14ac:dyDescent="0.25">
      <c r="B101" s="184"/>
      <c r="C101" s="85"/>
      <c r="D101" s="85"/>
      <c r="E101" s="185"/>
      <c r="F101" s="185"/>
      <c r="G101" s="185"/>
      <c r="H101" s="186"/>
      <c r="I101" s="186"/>
      <c r="J101" s="373"/>
      <c r="K101" s="373"/>
      <c r="L101" s="185"/>
    </row>
    <row r="102" spans="2:12" s="155" customFormat="1" x14ac:dyDescent="0.25">
      <c r="B102" s="184"/>
      <c r="C102" s="85"/>
      <c r="D102" s="85"/>
      <c r="E102" s="185"/>
      <c r="F102" s="185"/>
      <c r="G102" s="185"/>
      <c r="H102" s="186"/>
      <c r="I102" s="186"/>
      <c r="J102" s="373"/>
      <c r="K102" s="373"/>
      <c r="L102" s="185"/>
    </row>
    <row r="103" spans="2:12" s="155" customFormat="1" x14ac:dyDescent="0.25">
      <c r="B103" s="184"/>
      <c r="C103" s="85"/>
      <c r="D103" s="85"/>
      <c r="E103" s="185"/>
      <c r="F103" s="185"/>
      <c r="G103" s="185"/>
      <c r="H103" s="186"/>
      <c r="I103" s="186"/>
      <c r="J103" s="373"/>
      <c r="K103" s="373"/>
      <c r="L103" s="185"/>
    </row>
    <row r="104" spans="2:12" s="155" customFormat="1" x14ac:dyDescent="0.25">
      <c r="B104" s="184"/>
      <c r="C104" s="85"/>
      <c r="D104" s="85"/>
      <c r="E104" s="185"/>
      <c r="F104" s="185"/>
      <c r="G104" s="185"/>
      <c r="H104" s="186"/>
      <c r="I104" s="186"/>
      <c r="J104" s="373"/>
      <c r="K104" s="373"/>
      <c r="L104" s="185"/>
    </row>
    <row r="105" spans="2:12" s="155" customFormat="1" x14ac:dyDescent="0.25">
      <c r="B105" s="184"/>
      <c r="C105" s="85"/>
      <c r="D105" s="85"/>
      <c r="E105" s="185"/>
      <c r="F105" s="185"/>
      <c r="G105" s="185"/>
      <c r="H105" s="186"/>
      <c r="I105" s="186"/>
      <c r="J105" s="373"/>
      <c r="K105" s="373"/>
      <c r="L105" s="185"/>
    </row>
    <row r="106" spans="2:12" s="155" customFormat="1" x14ac:dyDescent="0.25">
      <c r="B106" s="184"/>
      <c r="C106" s="85"/>
      <c r="D106" s="85"/>
      <c r="E106" s="185"/>
      <c r="F106" s="185"/>
      <c r="G106" s="185"/>
      <c r="H106" s="186"/>
      <c r="I106" s="186"/>
      <c r="J106" s="373"/>
      <c r="K106" s="373"/>
      <c r="L106" s="185"/>
    </row>
    <row r="107" spans="2:12" s="155" customFormat="1" x14ac:dyDescent="0.25">
      <c r="B107" s="184"/>
      <c r="C107" s="85"/>
      <c r="D107" s="85"/>
      <c r="E107" s="185"/>
      <c r="F107" s="185"/>
      <c r="G107" s="185"/>
      <c r="H107" s="186"/>
      <c r="I107" s="186"/>
      <c r="J107" s="373"/>
      <c r="K107" s="373"/>
      <c r="L107" s="185"/>
    </row>
    <row r="108" spans="2:12" s="155" customFormat="1" x14ac:dyDescent="0.25">
      <c r="B108" s="184"/>
      <c r="C108" s="85"/>
      <c r="D108" s="85"/>
      <c r="E108" s="185"/>
      <c r="F108" s="185"/>
      <c r="G108" s="185"/>
      <c r="H108" s="186"/>
      <c r="I108" s="186"/>
      <c r="J108" s="373"/>
      <c r="K108" s="373"/>
      <c r="L108" s="185"/>
    </row>
    <row r="109" spans="2:12" s="155" customFormat="1" x14ac:dyDescent="0.25">
      <c r="B109" s="184"/>
      <c r="C109" s="85"/>
      <c r="D109" s="85"/>
      <c r="E109" s="185"/>
      <c r="F109" s="185"/>
      <c r="G109" s="185"/>
      <c r="H109" s="186"/>
      <c r="I109" s="186"/>
      <c r="J109" s="373"/>
      <c r="K109" s="373"/>
      <c r="L109" s="185"/>
    </row>
    <row r="110" spans="2:12" s="155" customFormat="1" x14ac:dyDescent="0.25">
      <c r="B110" s="184"/>
      <c r="C110" s="85"/>
      <c r="D110" s="85"/>
      <c r="E110" s="185"/>
      <c r="F110" s="185"/>
      <c r="G110" s="185"/>
      <c r="H110" s="186"/>
      <c r="I110" s="186"/>
      <c r="J110" s="373"/>
      <c r="K110" s="373"/>
      <c r="L110" s="185"/>
    </row>
    <row r="111" spans="2:12" s="155" customFormat="1" x14ac:dyDescent="0.25">
      <c r="B111" s="184"/>
      <c r="C111" s="85"/>
      <c r="D111" s="85"/>
      <c r="E111" s="185"/>
      <c r="F111" s="185"/>
      <c r="G111" s="185"/>
      <c r="H111" s="186"/>
      <c r="I111" s="186"/>
      <c r="J111" s="373"/>
      <c r="K111" s="373"/>
      <c r="L111" s="185"/>
    </row>
    <row r="112" spans="2:12" s="155" customFormat="1" x14ac:dyDescent="0.25">
      <c r="B112" s="184"/>
      <c r="C112" s="85"/>
      <c r="D112" s="85"/>
      <c r="E112" s="185"/>
      <c r="F112" s="185"/>
      <c r="G112" s="185"/>
      <c r="H112" s="186"/>
      <c r="I112" s="186"/>
      <c r="J112" s="373"/>
      <c r="K112" s="373"/>
      <c r="L112" s="185"/>
    </row>
    <row r="113" spans="2:12" s="155" customFormat="1" x14ac:dyDescent="0.25">
      <c r="B113" s="184"/>
      <c r="C113" s="85"/>
      <c r="D113" s="85"/>
      <c r="E113" s="185"/>
      <c r="F113" s="185"/>
      <c r="G113" s="185"/>
      <c r="H113" s="186"/>
      <c r="I113" s="186"/>
      <c r="J113" s="373"/>
      <c r="K113" s="373"/>
      <c r="L113" s="185"/>
    </row>
    <row r="114" spans="2:12" s="155" customFormat="1" x14ac:dyDescent="0.25">
      <c r="B114" s="184"/>
      <c r="C114" s="85"/>
      <c r="D114" s="85"/>
      <c r="E114" s="185"/>
      <c r="F114" s="185"/>
      <c r="G114" s="185"/>
      <c r="H114" s="186"/>
      <c r="I114" s="186"/>
      <c r="J114" s="373"/>
      <c r="K114" s="373"/>
      <c r="L114" s="185"/>
    </row>
    <row r="115" spans="2:12" s="155" customFormat="1" x14ac:dyDescent="0.25">
      <c r="B115" s="184"/>
      <c r="C115" s="85"/>
      <c r="D115" s="85"/>
      <c r="E115" s="185"/>
      <c r="F115" s="185"/>
      <c r="G115" s="185"/>
      <c r="H115" s="186"/>
      <c r="I115" s="186"/>
      <c r="J115" s="373"/>
      <c r="K115" s="373"/>
      <c r="L115" s="185"/>
    </row>
    <row r="116" spans="2:12" s="155" customFormat="1" x14ac:dyDescent="0.25">
      <c r="B116" s="184"/>
      <c r="C116" s="85"/>
      <c r="D116" s="85"/>
      <c r="E116" s="185"/>
      <c r="F116" s="185"/>
      <c r="G116" s="185"/>
      <c r="H116" s="186"/>
      <c r="I116" s="186"/>
      <c r="J116" s="373"/>
      <c r="K116" s="373"/>
      <c r="L116" s="185"/>
    </row>
    <row r="117" spans="2:12" s="155" customFormat="1" x14ac:dyDescent="0.25">
      <c r="B117" s="184"/>
      <c r="C117" s="85"/>
      <c r="D117" s="85"/>
      <c r="E117" s="185"/>
      <c r="F117" s="185"/>
      <c r="G117" s="185"/>
      <c r="H117" s="186"/>
      <c r="I117" s="186"/>
      <c r="J117" s="373"/>
      <c r="K117" s="373"/>
      <c r="L117" s="185"/>
    </row>
    <row r="118" spans="2:12" s="155" customFormat="1" x14ac:dyDescent="0.25">
      <c r="B118" s="184"/>
      <c r="C118" s="85"/>
      <c r="D118" s="85"/>
      <c r="E118" s="185"/>
      <c r="F118" s="185"/>
      <c r="G118" s="185"/>
      <c r="H118" s="186"/>
      <c r="I118" s="186"/>
      <c r="J118" s="373"/>
      <c r="K118" s="373"/>
      <c r="L118" s="185"/>
    </row>
    <row r="119" spans="2:12" s="155" customFormat="1" x14ac:dyDescent="0.25">
      <c r="B119" s="184"/>
      <c r="C119" s="85"/>
      <c r="D119" s="85"/>
      <c r="E119" s="185"/>
      <c r="F119" s="185"/>
      <c r="G119" s="185"/>
      <c r="H119" s="186"/>
      <c r="I119" s="186"/>
      <c r="J119" s="373"/>
      <c r="K119" s="373"/>
      <c r="L119" s="185"/>
    </row>
    <row r="120" spans="2:12" s="155" customFormat="1" x14ac:dyDescent="0.25">
      <c r="B120" s="184"/>
      <c r="C120" s="85"/>
      <c r="D120" s="85"/>
      <c r="E120" s="185"/>
      <c r="F120" s="185"/>
      <c r="G120" s="185"/>
      <c r="H120" s="186"/>
      <c r="I120" s="186"/>
      <c r="J120" s="373"/>
      <c r="K120" s="373"/>
      <c r="L120" s="185"/>
    </row>
    <row r="121" spans="2:12" s="155" customFormat="1" x14ac:dyDescent="0.25">
      <c r="B121" s="184"/>
      <c r="C121" s="85"/>
      <c r="D121" s="85"/>
      <c r="E121" s="185"/>
      <c r="F121" s="185"/>
      <c r="G121" s="185"/>
      <c r="H121" s="186"/>
      <c r="I121" s="186"/>
      <c r="J121" s="373"/>
      <c r="K121" s="373"/>
      <c r="L121" s="185"/>
    </row>
    <row r="122" spans="2:12" s="155" customFormat="1" x14ac:dyDescent="0.25">
      <c r="B122" s="184"/>
      <c r="C122" s="85"/>
      <c r="D122" s="85"/>
      <c r="E122" s="185"/>
      <c r="F122" s="185"/>
      <c r="G122" s="185"/>
      <c r="H122" s="186"/>
      <c r="I122" s="186"/>
      <c r="J122" s="373"/>
      <c r="K122" s="373"/>
      <c r="L122" s="185"/>
    </row>
    <row r="123" spans="2:12" s="155" customFormat="1" x14ac:dyDescent="0.25">
      <c r="B123" s="184"/>
      <c r="C123" s="85"/>
      <c r="D123" s="85"/>
      <c r="E123" s="185"/>
      <c r="F123" s="185"/>
      <c r="G123" s="185"/>
      <c r="H123" s="186"/>
      <c r="I123" s="186"/>
      <c r="J123" s="373"/>
      <c r="K123" s="373"/>
      <c r="L123" s="185"/>
    </row>
    <row r="124" spans="2:12" s="155" customFormat="1" x14ac:dyDescent="0.25">
      <c r="B124" s="184"/>
      <c r="C124" s="85"/>
      <c r="D124" s="85"/>
      <c r="E124" s="185"/>
      <c r="F124" s="185"/>
      <c r="G124" s="185"/>
      <c r="H124" s="186"/>
      <c r="I124" s="186"/>
      <c r="J124" s="373"/>
      <c r="K124" s="373"/>
      <c r="L124" s="185"/>
    </row>
    <row r="125" spans="2:12" s="155" customFormat="1" x14ac:dyDescent="0.25">
      <c r="B125" s="184"/>
      <c r="C125" s="85"/>
      <c r="D125" s="85"/>
      <c r="E125" s="185"/>
      <c r="F125" s="185"/>
      <c r="G125" s="185"/>
      <c r="H125" s="186"/>
      <c r="I125" s="186"/>
      <c r="J125" s="373"/>
      <c r="K125" s="373"/>
      <c r="L125" s="185"/>
    </row>
    <row r="126" spans="2:12" s="155" customFormat="1" x14ac:dyDescent="0.25">
      <c r="B126" s="184"/>
      <c r="C126" s="85"/>
      <c r="D126" s="85"/>
      <c r="E126" s="185"/>
      <c r="F126" s="185"/>
      <c r="G126" s="185"/>
      <c r="H126" s="186"/>
      <c r="I126" s="186"/>
      <c r="J126" s="373"/>
      <c r="K126" s="373"/>
      <c r="L126" s="185"/>
    </row>
    <row r="127" spans="2:12" s="155" customFormat="1" x14ac:dyDescent="0.25">
      <c r="B127" s="184"/>
      <c r="C127" s="85"/>
      <c r="D127" s="85"/>
      <c r="E127" s="185"/>
      <c r="F127" s="185"/>
      <c r="G127" s="185"/>
      <c r="H127" s="186"/>
      <c r="I127" s="186"/>
      <c r="J127" s="373"/>
      <c r="K127" s="373"/>
      <c r="L127" s="185"/>
    </row>
    <row r="128" spans="2:12" s="155" customFormat="1" x14ac:dyDescent="0.25">
      <c r="B128" s="184"/>
      <c r="C128" s="85"/>
      <c r="D128" s="85"/>
      <c r="E128" s="185"/>
      <c r="F128" s="185"/>
      <c r="G128" s="185"/>
      <c r="H128" s="186"/>
      <c r="I128" s="186"/>
      <c r="J128" s="373"/>
      <c r="K128" s="373"/>
      <c r="L128" s="185"/>
    </row>
    <row r="129" spans="2:12" s="155" customFormat="1" x14ac:dyDescent="0.25">
      <c r="B129" s="184"/>
      <c r="C129" s="85"/>
      <c r="D129" s="85"/>
      <c r="E129" s="185"/>
      <c r="F129" s="185"/>
      <c r="G129" s="185"/>
      <c r="H129" s="186"/>
      <c r="I129" s="186"/>
      <c r="J129" s="373"/>
      <c r="K129" s="373"/>
      <c r="L129" s="185"/>
    </row>
    <row r="130" spans="2:12" s="155" customFormat="1" x14ac:dyDescent="0.25">
      <c r="B130" s="184"/>
      <c r="C130" s="85"/>
      <c r="D130" s="85"/>
      <c r="E130" s="185"/>
      <c r="F130" s="185"/>
      <c r="G130" s="185"/>
      <c r="H130" s="186"/>
      <c r="I130" s="186"/>
      <c r="J130" s="373"/>
      <c r="K130" s="373"/>
      <c r="L130" s="185"/>
    </row>
    <row r="131" spans="2:12" s="155" customFormat="1" x14ac:dyDescent="0.25">
      <c r="B131" s="184"/>
      <c r="C131" s="85"/>
      <c r="D131" s="85"/>
      <c r="E131" s="185"/>
      <c r="F131" s="185"/>
      <c r="G131" s="185"/>
      <c r="H131" s="186"/>
      <c r="I131" s="186"/>
      <c r="J131" s="373"/>
      <c r="K131" s="373"/>
      <c r="L131" s="185"/>
    </row>
    <row r="132" spans="2:12" s="155" customFormat="1" x14ac:dyDescent="0.25">
      <c r="B132" s="184"/>
      <c r="C132" s="85"/>
      <c r="D132" s="85"/>
      <c r="E132" s="185"/>
      <c r="F132" s="185"/>
      <c r="G132" s="185"/>
      <c r="H132" s="186"/>
      <c r="I132" s="186"/>
      <c r="J132" s="373"/>
      <c r="K132" s="373"/>
      <c r="L132" s="185"/>
    </row>
    <row r="133" spans="2:12" s="155" customFormat="1" x14ac:dyDescent="0.25">
      <c r="B133" s="184"/>
      <c r="C133" s="85"/>
      <c r="D133" s="85"/>
      <c r="E133" s="185"/>
      <c r="F133" s="185"/>
      <c r="G133" s="185"/>
      <c r="H133" s="186"/>
      <c r="I133" s="186"/>
      <c r="J133" s="373"/>
      <c r="K133" s="373"/>
      <c r="L133" s="185"/>
    </row>
    <row r="134" spans="2:12" s="155" customFormat="1" x14ac:dyDescent="0.25">
      <c r="B134" s="184"/>
      <c r="C134" s="85"/>
      <c r="D134" s="85"/>
      <c r="E134" s="185"/>
      <c r="F134" s="185"/>
      <c r="G134" s="185"/>
      <c r="H134" s="186"/>
      <c r="I134" s="186"/>
      <c r="J134" s="373"/>
      <c r="K134" s="373"/>
      <c r="L134" s="185"/>
    </row>
    <row r="135" spans="2:12" s="155" customFormat="1" x14ac:dyDescent="0.25">
      <c r="B135" s="184"/>
      <c r="C135" s="85"/>
      <c r="D135" s="85"/>
      <c r="E135" s="185"/>
      <c r="F135" s="185"/>
      <c r="G135" s="185"/>
      <c r="H135" s="186"/>
      <c r="I135" s="186"/>
      <c r="J135" s="373"/>
      <c r="K135" s="373"/>
      <c r="L135" s="185"/>
    </row>
  </sheetData>
  <mergeCells count="1">
    <mergeCell ref="A1:N1"/>
  </mergeCells>
  <pageMargins left="0.70866141732283472" right="0.70866141732283472" top="0.74803149606299213" bottom="0.74803149606299213" header="0.31496062992125984" footer="0.31496062992125984"/>
  <pageSetup paperSize="9" scale="73" orientation="landscape" r:id="rId1"/>
  <headerFooter>
    <oddFoote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G86"/>
  <sheetViews>
    <sheetView tabSelected="1" zoomScale="80" zoomScaleNormal="80" workbookViewId="0">
      <pane ySplit="3" topLeftCell="A4" activePane="bottomLeft" state="frozen"/>
      <selection activeCell="F4" sqref="F4"/>
      <selection pane="bottomLeft" sqref="A1:XFD1"/>
    </sheetView>
  </sheetViews>
  <sheetFormatPr defaultColWidth="8.81640625" defaultRowHeight="15.5" x14ac:dyDescent="0.25"/>
  <cols>
    <col min="1" max="1" width="10.1796875" style="9" customWidth="1"/>
    <col min="2" max="2" width="10.26953125" style="10" customWidth="1"/>
    <col min="3" max="3" width="17.1796875" style="283" bestFit="1" customWidth="1"/>
    <col min="4" max="4" width="75.54296875" style="292" customWidth="1"/>
    <col min="5" max="5" width="13" style="11" bestFit="1" customWidth="1"/>
    <col min="6" max="6" width="32.7265625" style="36" customWidth="1"/>
    <col min="7" max="7" width="57.81640625" style="37" customWidth="1"/>
    <col min="8" max="8" width="38.7265625" style="38" bestFit="1" customWidth="1"/>
    <col min="9" max="9" width="45.7265625" style="38" bestFit="1" customWidth="1"/>
    <col min="10" max="10" width="28.1796875" style="13" bestFit="1" customWidth="1"/>
    <col min="11" max="11" width="28.1796875" style="14" customWidth="1"/>
    <col min="12" max="12" width="93.1796875" style="9" customWidth="1"/>
    <col min="13" max="15" width="24.54296875" style="9" customWidth="1"/>
    <col min="16" max="16" width="11" style="9" customWidth="1"/>
    <col min="17" max="17" width="21" style="39" customWidth="1"/>
    <col min="18" max="18" width="14.54296875" style="39" customWidth="1"/>
    <col min="19" max="19" width="18.26953125" style="15" customWidth="1"/>
    <col min="20" max="20" width="18.453125" style="9" customWidth="1"/>
    <col min="21" max="21" width="12.26953125" style="9" customWidth="1"/>
    <col min="22" max="22" width="13.7265625" style="39" customWidth="1"/>
    <col min="23" max="23" width="17.1796875" style="40" customWidth="1"/>
    <col min="24" max="24" width="25.54296875" style="321" customWidth="1"/>
    <col min="25" max="25" width="21.54296875" style="321" customWidth="1"/>
    <col min="26" max="26" width="9.7265625" style="40" customWidth="1"/>
    <col min="27" max="27" width="15.81640625" style="40" customWidth="1"/>
    <col min="28" max="28" width="26.453125" style="324" customWidth="1"/>
    <col min="29" max="29" width="15.26953125" style="41" customWidth="1"/>
    <col min="30" max="30" width="13.7265625" style="19" bestFit="1" customWidth="1"/>
    <col min="31" max="31" width="17.1796875" style="19" bestFit="1" customWidth="1"/>
    <col min="32" max="32" width="23.81640625" style="38" bestFit="1" customWidth="1"/>
    <col min="33" max="33" width="17.81640625" style="13" bestFit="1" customWidth="1"/>
    <col min="34" max="34" width="18.81640625" style="327" bestFit="1" customWidth="1"/>
    <col min="35" max="35" width="19.81640625" style="327" bestFit="1" customWidth="1"/>
    <col min="36" max="36" width="18" style="327" bestFit="1" customWidth="1"/>
    <col min="37" max="37" width="25.7265625" style="327" bestFit="1" customWidth="1"/>
    <col min="38" max="38" width="38" style="327" bestFit="1" customWidth="1"/>
    <col min="39" max="39" width="25" style="386" bestFit="1" customWidth="1"/>
    <col min="40" max="40" width="30.54296875" style="327" bestFit="1" customWidth="1"/>
    <col min="41" max="41" width="16.453125" style="327" bestFit="1" customWidth="1"/>
    <col min="42" max="42" width="24.26953125" style="327" bestFit="1" customWidth="1"/>
    <col min="43" max="43" width="38.26953125" style="327" customWidth="1"/>
    <col min="44" max="44" width="23.7265625" style="386" bestFit="1" customWidth="1"/>
    <col min="45" max="45" width="23.54296875" style="388" customWidth="1"/>
    <col min="46" max="46" width="31.26953125" style="330" bestFit="1" customWidth="1"/>
    <col min="47" max="47" width="25" style="386" bestFit="1" customWidth="1"/>
    <col min="48" max="48" width="20" style="327" customWidth="1"/>
    <col min="49" max="49" width="13.81640625" style="327" bestFit="1" customWidth="1"/>
    <col min="50" max="50" width="13.453125" style="327" bestFit="1" customWidth="1"/>
    <col min="51" max="51" width="15" style="327" bestFit="1" customWidth="1"/>
    <col min="52" max="52" width="15.1796875" style="327" bestFit="1" customWidth="1"/>
    <col min="53" max="53" width="22.1796875" style="36" customWidth="1"/>
    <col min="54" max="54" width="23.81640625" style="36" customWidth="1"/>
    <col min="55" max="16384" width="8.81640625" style="10"/>
  </cols>
  <sheetData>
    <row r="1" spans="1:85" x14ac:dyDescent="0.25">
      <c r="D1" s="289"/>
      <c r="F1" s="10"/>
      <c r="G1" s="12"/>
      <c r="H1" s="13"/>
      <c r="I1" s="13"/>
      <c r="Q1" s="9"/>
      <c r="R1" s="9"/>
      <c r="V1" s="9"/>
      <c r="W1" s="16"/>
      <c r="X1" s="320"/>
      <c r="Y1" s="320"/>
      <c r="Z1" s="16"/>
      <c r="AA1" s="16"/>
      <c r="AB1" s="320"/>
      <c r="AC1" s="10"/>
      <c r="AF1" s="13"/>
      <c r="AH1" s="419" t="s">
        <v>658</v>
      </c>
      <c r="AI1" s="420"/>
      <c r="AJ1" s="420"/>
      <c r="AK1" s="420"/>
      <c r="AL1" s="420"/>
      <c r="AM1" s="421" t="s">
        <v>218</v>
      </c>
      <c r="AN1" s="422"/>
      <c r="AO1" s="422"/>
      <c r="AP1" s="422"/>
      <c r="AQ1" s="422"/>
      <c r="AR1" s="423" t="s">
        <v>217</v>
      </c>
      <c r="AS1" s="424"/>
      <c r="AT1" s="425"/>
      <c r="AU1" s="392" t="s">
        <v>216</v>
      </c>
      <c r="AV1" s="426" t="s">
        <v>659</v>
      </c>
      <c r="AW1" s="427"/>
      <c r="AX1" s="427"/>
      <c r="AY1" s="427"/>
      <c r="AZ1" s="427"/>
    </row>
    <row r="2" spans="1:85" ht="108.5" hidden="1" x14ac:dyDescent="0.25">
      <c r="D2" s="289"/>
      <c r="F2" s="10"/>
      <c r="G2" s="12"/>
      <c r="H2" s="13"/>
      <c r="I2" s="13"/>
      <c r="N2" s="17" t="s">
        <v>591</v>
      </c>
      <c r="O2" s="17" t="s">
        <v>591</v>
      </c>
      <c r="Q2" s="9"/>
      <c r="R2" s="9"/>
      <c r="V2" s="9"/>
      <c r="W2" s="16"/>
      <c r="X2" s="321" t="s">
        <v>614</v>
      </c>
      <c r="Y2" s="321" t="s">
        <v>614</v>
      </c>
      <c r="Z2" s="16"/>
      <c r="AA2" s="16"/>
      <c r="AB2" s="324" t="s">
        <v>590</v>
      </c>
      <c r="AC2" s="18" t="s">
        <v>592</v>
      </c>
      <c r="AF2" s="13"/>
      <c r="AH2" s="325"/>
      <c r="AI2" s="326"/>
      <c r="AJ2" s="326"/>
      <c r="AK2" s="326"/>
      <c r="AL2" s="326"/>
      <c r="AM2" s="384"/>
      <c r="AN2" s="328" t="s">
        <v>593</v>
      </c>
      <c r="AO2" s="326"/>
      <c r="AP2" s="326"/>
      <c r="AQ2" s="326"/>
      <c r="AR2" s="384"/>
      <c r="AS2" s="387"/>
      <c r="AT2" s="329"/>
      <c r="AU2" s="389"/>
      <c r="AV2" s="331" t="s">
        <v>595</v>
      </c>
      <c r="AW2" s="326"/>
      <c r="AX2" s="326"/>
      <c r="AY2" s="326"/>
      <c r="AZ2" s="326"/>
    </row>
    <row r="3" spans="1:85" s="347" customFormat="1" ht="31" x14ac:dyDescent="0.25">
      <c r="A3" s="332" t="s">
        <v>8</v>
      </c>
      <c r="B3" s="333" t="s">
        <v>557</v>
      </c>
      <c r="C3" s="334" t="s">
        <v>555</v>
      </c>
      <c r="D3" s="335" t="s">
        <v>561</v>
      </c>
      <c r="E3" s="336" t="s">
        <v>9</v>
      </c>
      <c r="F3" s="337" t="s">
        <v>182</v>
      </c>
      <c r="G3" s="338" t="s">
        <v>184</v>
      </c>
      <c r="H3" s="333" t="s">
        <v>48</v>
      </c>
      <c r="I3" s="333" t="s">
        <v>49</v>
      </c>
      <c r="J3" s="333" t="s">
        <v>210</v>
      </c>
      <c r="K3" s="339" t="s">
        <v>550</v>
      </c>
      <c r="L3" s="340" t="s">
        <v>161</v>
      </c>
      <c r="M3" s="341" t="s">
        <v>180</v>
      </c>
      <c r="N3" s="341" t="s">
        <v>559</v>
      </c>
      <c r="O3" s="341" t="s">
        <v>560</v>
      </c>
      <c r="P3" s="338" t="s">
        <v>185</v>
      </c>
      <c r="Q3" s="333" t="s">
        <v>0</v>
      </c>
      <c r="R3" s="333" t="s">
        <v>1</v>
      </c>
      <c r="S3" s="338" t="s">
        <v>197</v>
      </c>
      <c r="T3" s="342" t="s">
        <v>558</v>
      </c>
      <c r="U3" s="383" t="s">
        <v>11</v>
      </c>
      <c r="V3" s="343" t="s">
        <v>2</v>
      </c>
      <c r="W3" s="344" t="s">
        <v>541</v>
      </c>
      <c r="X3" s="343" t="s">
        <v>12</v>
      </c>
      <c r="Y3" s="343" t="s">
        <v>219</v>
      </c>
      <c r="Z3" s="345" t="s">
        <v>181</v>
      </c>
      <c r="AA3" s="334" t="s">
        <v>162</v>
      </c>
      <c r="AB3" s="343" t="s">
        <v>163</v>
      </c>
      <c r="AC3" s="333" t="s">
        <v>194</v>
      </c>
      <c r="AD3" s="333" t="s">
        <v>183</v>
      </c>
      <c r="AE3" s="333" t="s">
        <v>198</v>
      </c>
      <c r="AF3" s="333" t="s">
        <v>522</v>
      </c>
      <c r="AG3" s="333" t="s">
        <v>44</v>
      </c>
      <c r="AH3" s="343" t="s">
        <v>13</v>
      </c>
      <c r="AI3" s="343" t="s">
        <v>570</v>
      </c>
      <c r="AJ3" s="343" t="s">
        <v>211</v>
      </c>
      <c r="AK3" s="343" t="s">
        <v>212</v>
      </c>
      <c r="AL3" s="343" t="s">
        <v>14</v>
      </c>
      <c r="AM3" s="343" t="s">
        <v>15</v>
      </c>
      <c r="AN3" s="343" t="s">
        <v>16</v>
      </c>
      <c r="AO3" s="343" t="s">
        <v>17</v>
      </c>
      <c r="AP3" s="343" t="s">
        <v>18</v>
      </c>
      <c r="AQ3" s="343" t="s">
        <v>19</v>
      </c>
      <c r="AR3" s="343" t="s">
        <v>22</v>
      </c>
      <c r="AS3" s="343" t="s">
        <v>20</v>
      </c>
      <c r="AT3" s="343" t="s">
        <v>21</v>
      </c>
      <c r="AU3" s="343" t="s">
        <v>170</v>
      </c>
      <c r="AV3" s="343" t="s">
        <v>619</v>
      </c>
      <c r="AW3" s="343" t="s">
        <v>167</v>
      </c>
      <c r="AX3" s="343" t="s">
        <v>165</v>
      </c>
      <c r="AY3" s="343" t="s">
        <v>166</v>
      </c>
      <c r="AZ3" s="343" t="s">
        <v>168</v>
      </c>
      <c r="BA3" s="346" t="s">
        <v>629</v>
      </c>
      <c r="BB3" s="348" t="s">
        <v>653</v>
      </c>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x14ac:dyDescent="0.25">
      <c r="A4" s="56"/>
      <c r="B4" s="31"/>
      <c r="C4" s="284"/>
      <c r="D4" s="290" t="e">
        <f>VLOOKUP(BillDetail_List[Part ID],FundingList,2,FALSE)</f>
        <v>#N/A</v>
      </c>
      <c r="E4" s="58"/>
      <c r="F4" s="20" t="e">
        <f>VLOOKUP(BillDetail_List[Task Code],JCodeList,5,FALSE)</f>
        <v>#N/A</v>
      </c>
      <c r="G4" s="21" t="e">
        <f>VLOOKUP(BillDetail_List[Task Code],JCodeList,2,FALSE)</f>
        <v>#N/A</v>
      </c>
      <c r="H4" s="22" t="e">
        <f>VLOOKUP(BillDetail_List[Activity Code],ActivityCodeList,2,FALSE)</f>
        <v>#N/A</v>
      </c>
      <c r="I4" s="22" t="str">
        <f>IF(ISBLANK(BillDetail_List[Expense Code]),"",VLOOKUP(BillDetail_List[Expense Code],ExpenseCodeList,2,FALSE))</f>
        <v/>
      </c>
      <c r="J4" s="31"/>
      <c r="K4" s="23"/>
      <c r="L4" s="59"/>
      <c r="M4" s="31"/>
      <c r="N4" s="24"/>
      <c r="O4" s="24"/>
      <c r="P4" s="57"/>
      <c r="Q4" s="22" t="e">
        <f>VLOOKUP(BillDetail_List[LTM],LTMList,3,FALSE)</f>
        <v>#N/A</v>
      </c>
      <c r="R4" s="22" t="e">
        <f>VLOOKUP(BillDetail_List[LTM],LTMList,4,FALSE)</f>
        <v>#N/A</v>
      </c>
      <c r="S4" s="25"/>
      <c r="T4" s="26"/>
      <c r="U4" s="60"/>
      <c r="V4" s="27">
        <f>IF(ISNA(VLOOKUP(BillDetail_List[LTM],LTM_List[],6,FALSE)) = TRUE,0,VLOOKUP(BillDetail_List[LTM],LTM_List[],6,FALSE))</f>
        <v>0</v>
      </c>
      <c r="W4" s="28" t="e">
        <f>VLOOKUP(BillDetail_List[Part ID],FundingList,8,FALSE)</f>
        <v>#N/A</v>
      </c>
      <c r="X4" s="322" t="e">
        <f>BillDetail_List[Base PC]</f>
        <v>#N/A</v>
      </c>
      <c r="Y4" s="322">
        <f>BillDetail_List[Counsel''s Base Fees]+BillDetail_List[Other Disbs]+BillDetail_List[ATE Premium]</f>
        <v>0</v>
      </c>
      <c r="Z4" s="29" t="e">
        <f>IF(CounselBaseFees=0,VLOOKUP(BillDetail_List[Part ID],FundingList,3,FALSE),VLOOKUP(BillDetail_List[LTM],LTMList,9,FALSE))</f>
        <v>#N/A</v>
      </c>
      <c r="AA4" s="30" t="e">
        <f>VLOOKUP(BillDetail_List[Part ID],FundingList,4,FALSE)</f>
        <v>#N/A</v>
      </c>
      <c r="AB4" s="322" t="e">
        <f>BillDetail_List[Total VAT]</f>
        <v>#N/A</v>
      </c>
      <c r="AC4" s="27" t="e">
        <f>VLOOKUP(BillDetail_List[Task Code],JCodeList,4,FALSE)</f>
        <v>#N/A</v>
      </c>
      <c r="AD4" s="31"/>
      <c r="AE4" s="31"/>
      <c r="AF4" s="22" t="e">
        <f>VLOOKUP(BillDetail_List[Activity Code],ActivityCodeList,5,FALSE)</f>
        <v>#N/A</v>
      </c>
      <c r="AG4" s="31"/>
      <c r="AH4" s="322" t="e">
        <f>IF(BillDetail_List[Entry_Alloc%]=0,(BillDetail_List[Time]*BillDetail_List[LTM Rate])*BillDetail_List[[#This Row],[Funding PerCent Allowed]],(BillDetail_List[Time]*BillDetail_List[LTM Rate])*BillDetail_List[[#This Row],[Funding PerCent Allowed]]*BillDetail_List[Entry_Alloc%])</f>
        <v>#N/A</v>
      </c>
      <c r="AI4" s="322" t="e">
        <f>BillDetail_List[Base PC]*BillDetail_List[VAT Rate]</f>
        <v>#N/A</v>
      </c>
      <c r="AJ4" s="322" t="e">
        <f>BillDetail_List[Base PC]*BillDetail_List[SF%]</f>
        <v>#N/A</v>
      </c>
      <c r="AK4" s="322" t="e">
        <f>BillDetail_List[SF on Base PC]*BillDetail_List[VAT Rate]</f>
        <v>#N/A</v>
      </c>
      <c r="AL4" s="322" t="e">
        <f>SUM(BillDetail_List[[#This Row],[Base PC]:[VAT on SF on Base PC]])</f>
        <v>#N/A</v>
      </c>
      <c r="AM4" s="61"/>
      <c r="AN4" s="322" t="e">
        <f>BillDetail_List[Counsel''s Base Fees]*BillDetail_List[VAT Rate]</f>
        <v>#N/A</v>
      </c>
      <c r="AO4" s="322" t="e">
        <f>BillDetail_List[Counsel''s Base Fees]*BillDetail_List[SF%]</f>
        <v>#N/A</v>
      </c>
      <c r="AP4" s="322" t="e">
        <f>BillDetail_List[Counsel''s SF]*BillDetail_List[VAT Rate]</f>
        <v>#N/A</v>
      </c>
      <c r="AQ4" s="322" t="e">
        <f>SUM(BillDetail_List[[#This Row],[Counsel''s Base Fees]:[VAT on Counsel''s SF]])</f>
        <v>#N/A</v>
      </c>
      <c r="AR4" s="61"/>
      <c r="AS4" s="61"/>
      <c r="AT4" s="322">
        <f>SUM(BillDetail_List[[#This Row],[Other Disbs]:[VAT On Other Disbs]])</f>
        <v>0</v>
      </c>
      <c r="AU4" s="390"/>
      <c r="AV4" s="322" t="e">
        <f>BillDetail_List[Other Disbs]+BillDetail_List[Counsel''s Base Fees]+BillDetail_List[Base PC]</f>
        <v>#N/A</v>
      </c>
      <c r="AW4" s="322" t="e">
        <f>BillDetail_List[VAT On Other Disbs]+BillDetail_List[VAT on Counsel''s SF]+BillDetail_List[VAT on Base Counsel Fees]+BillDetail_List[VAT on SF on Base PC]+BillDetail_List[VAT on Base PC]</f>
        <v>#N/A</v>
      </c>
      <c r="AX4" s="322" t="e">
        <f>BillDetail_List[Base PC]+BillDetail_List[SF on Base PC]</f>
        <v>#N/A</v>
      </c>
      <c r="AY4" s="322" t="e">
        <f>BillDetail_List[ATE Premium]+BillDetail_List[Other Disbs]+BillDetail_List[Counsel''s SF]+BillDetail_List[Counsel''s Base Fees]</f>
        <v>#N/A</v>
      </c>
      <c r="AZ4" s="322" t="e">
        <f>SUM(BillDetail_List[[#This Row],[Total VAT]:[Total Disbs]])</f>
        <v>#N/A</v>
      </c>
      <c r="BA4" s="315" t="e">
        <f>VLOOKUP(BillDetail_List[[#This Row],[Phase Code]],phasenos,4,FALSE)</f>
        <v>#N/A</v>
      </c>
      <c r="BB4" s="349" t="e">
        <f>VLOOKUP(BillDetail_List[[#This Row],[Task Code]],tasknos,6,FALSE)</f>
        <v>#N/A</v>
      </c>
    </row>
    <row r="5" spans="1:85" x14ac:dyDescent="0.25">
      <c r="A5" s="56"/>
      <c r="B5" s="31"/>
      <c r="C5" s="284"/>
      <c r="D5" s="290" t="e">
        <f>VLOOKUP(BillDetail_List[Part ID],FundingList,2,FALSE)</f>
        <v>#N/A</v>
      </c>
      <c r="E5" s="58"/>
      <c r="F5" s="20" t="e">
        <f>VLOOKUP(BillDetail_List[Task Code],JCodeList,5,FALSE)</f>
        <v>#N/A</v>
      </c>
      <c r="G5" s="21" t="e">
        <f>VLOOKUP(BillDetail_List[Task Code],JCodeList,2,FALSE)</f>
        <v>#N/A</v>
      </c>
      <c r="H5" s="22" t="e">
        <f>VLOOKUP(BillDetail_List[Activity Code],ActivityCodeList,2,FALSE)</f>
        <v>#N/A</v>
      </c>
      <c r="I5" s="22" t="str">
        <f>IF(ISBLANK(BillDetail_List[Expense Code]),"",VLOOKUP(BillDetail_List[Expense Code],ExpenseCodeList,2,FALSE))</f>
        <v/>
      </c>
      <c r="J5" s="31"/>
      <c r="K5" s="23"/>
      <c r="L5" s="59"/>
      <c r="M5" s="31"/>
      <c r="N5" s="31"/>
      <c r="O5" s="31"/>
      <c r="P5" s="57"/>
      <c r="Q5" s="22" t="e">
        <f>VLOOKUP(BillDetail_List[LTM],LTMList,3,FALSE)</f>
        <v>#N/A</v>
      </c>
      <c r="R5" s="22" t="e">
        <f>VLOOKUP(BillDetail_List[LTM],LTMList,4,FALSE)</f>
        <v>#N/A</v>
      </c>
      <c r="S5" s="25"/>
      <c r="T5" s="32"/>
      <c r="U5" s="60"/>
      <c r="V5" s="27">
        <f>IF(ISNA(VLOOKUP(BillDetail_List[LTM],LTM_List[],6,FALSE)) = TRUE,0,VLOOKUP(BillDetail_List[LTM],LTM_List[],6,FALSE))</f>
        <v>0</v>
      </c>
      <c r="W5" s="28" t="e">
        <f>VLOOKUP(BillDetail_List[Part ID],FundingList,8,FALSE)</f>
        <v>#N/A</v>
      </c>
      <c r="X5" s="322" t="e">
        <f>BillDetail_List[Base PC]</f>
        <v>#N/A</v>
      </c>
      <c r="Y5" s="322">
        <f>BillDetail_List[Counsel''s Base Fees]+BillDetail_List[Other Disbs]+BillDetail_List[ATE Premium]</f>
        <v>0</v>
      </c>
      <c r="Z5" s="29" t="e">
        <f>IF(CounselBaseFees=0,VLOOKUP(BillDetail_List[Part ID],FundingList,3,FALSE),VLOOKUP(BillDetail_List[LTM],LTMList,9,FALSE))</f>
        <v>#N/A</v>
      </c>
      <c r="AA5" s="30" t="e">
        <f>VLOOKUP(BillDetail_List[Part ID],FundingList,4,FALSE)</f>
        <v>#N/A</v>
      </c>
      <c r="AB5" s="322" t="e">
        <f>BillDetail_List[Total VAT]</f>
        <v>#N/A</v>
      </c>
      <c r="AC5" s="27" t="e">
        <f>VLOOKUP(BillDetail_List[Task Code],JCodeList,4,FALSE)</f>
        <v>#N/A</v>
      </c>
      <c r="AD5" s="31"/>
      <c r="AE5" s="31"/>
      <c r="AF5" s="22" t="e">
        <f>VLOOKUP(BillDetail_List[Activity Code],ActivityCodeList,5,FALSE)</f>
        <v>#N/A</v>
      </c>
      <c r="AG5" s="31"/>
      <c r="AH5" s="322" t="e">
        <f>IF(BillDetail_List[Entry_Alloc%]=0,(BillDetail_List[Time]*BillDetail_List[LTM Rate])*BillDetail_List[[#This Row],[Funding PerCent Allowed]],(BillDetail_List[Time]*BillDetail_List[LTM Rate])*BillDetail_List[[#This Row],[Funding PerCent Allowed]]*BillDetail_List[Entry_Alloc%])</f>
        <v>#N/A</v>
      </c>
      <c r="AI5" s="322" t="e">
        <f>BillDetail_List[Base PC]*BillDetail_List[VAT Rate]</f>
        <v>#N/A</v>
      </c>
      <c r="AJ5" s="322" t="e">
        <f>BillDetail_List[Base PC]*BillDetail_List[SF%]</f>
        <v>#N/A</v>
      </c>
      <c r="AK5" s="322" t="e">
        <f>BillDetail_List[SF on Base PC]*BillDetail_List[VAT Rate]</f>
        <v>#N/A</v>
      </c>
      <c r="AL5" s="322" t="e">
        <f>SUM(BillDetail_List[[#This Row],[Base PC]:[VAT on SF on Base PC]])</f>
        <v>#N/A</v>
      </c>
      <c r="AM5" s="61"/>
      <c r="AN5" s="322" t="e">
        <f>BillDetail_List[Counsel''s Base Fees]*BillDetail_List[VAT Rate]</f>
        <v>#N/A</v>
      </c>
      <c r="AO5" s="322" t="e">
        <f>BillDetail_List[Counsel''s Base Fees]*BillDetail_List[SF%]</f>
        <v>#N/A</v>
      </c>
      <c r="AP5" s="322" t="e">
        <f>BillDetail_List[Counsel''s SF]*BillDetail_List[VAT Rate]</f>
        <v>#N/A</v>
      </c>
      <c r="AQ5" s="322" t="e">
        <f>SUM(BillDetail_List[[#This Row],[Counsel''s Base Fees]:[VAT on Counsel''s SF]])</f>
        <v>#N/A</v>
      </c>
      <c r="AR5" s="61"/>
      <c r="AS5" s="61"/>
      <c r="AT5" s="322">
        <f>SUM(BillDetail_List[[#This Row],[Other Disbs]:[VAT On Other Disbs]])</f>
        <v>0</v>
      </c>
      <c r="AU5" s="390"/>
      <c r="AV5" s="322" t="e">
        <f>BillDetail_List[Other Disbs]+BillDetail_List[Counsel''s Base Fees]+BillDetail_List[Base PC]</f>
        <v>#N/A</v>
      </c>
      <c r="AW5" s="322" t="e">
        <f>BillDetail_List[VAT On Other Disbs]+BillDetail_List[VAT on Counsel''s SF]+BillDetail_List[VAT on Base Counsel Fees]+BillDetail_List[VAT on SF on Base PC]+BillDetail_List[VAT on Base PC]</f>
        <v>#N/A</v>
      </c>
      <c r="AX5" s="322" t="e">
        <f>BillDetail_List[Base PC]+BillDetail_List[SF on Base PC]</f>
        <v>#N/A</v>
      </c>
      <c r="AY5" s="322" t="e">
        <f>BillDetail_List[ATE Premium]+BillDetail_List[Other Disbs]+BillDetail_List[Counsel''s SF]+BillDetail_List[Counsel''s Base Fees]</f>
        <v>#N/A</v>
      </c>
      <c r="AZ5" s="322" t="e">
        <f>SUM(BillDetail_List[[#This Row],[Total VAT]:[Total Disbs]])</f>
        <v>#N/A</v>
      </c>
      <c r="BA5" s="315" t="e">
        <f>VLOOKUP(BillDetail_List[[#This Row],[Phase Code]],phasenos,4,FALSE)</f>
        <v>#N/A</v>
      </c>
      <c r="BB5" s="349" t="e">
        <f>VLOOKUP(BillDetail_List[[#This Row],[Task Code]],tasknos,6,FALSE)</f>
        <v>#N/A</v>
      </c>
    </row>
    <row r="6" spans="1:85" x14ac:dyDescent="0.25">
      <c r="A6" s="56"/>
      <c r="B6" s="31"/>
      <c r="C6" s="284"/>
      <c r="D6" s="290" t="e">
        <f>VLOOKUP(BillDetail_List[Part ID],FundingList,2,FALSE)</f>
        <v>#N/A</v>
      </c>
      <c r="E6" s="58"/>
      <c r="F6" s="20" t="e">
        <f>VLOOKUP(BillDetail_List[Task Code],JCodeList,5,FALSE)</f>
        <v>#N/A</v>
      </c>
      <c r="G6" s="21" t="e">
        <f>VLOOKUP(BillDetail_List[Task Code],JCodeList,2,FALSE)</f>
        <v>#N/A</v>
      </c>
      <c r="H6" s="22" t="e">
        <f>VLOOKUP(BillDetail_List[Activity Code],ActivityCodeList,2,FALSE)</f>
        <v>#N/A</v>
      </c>
      <c r="I6" s="22" t="str">
        <f>IF(ISBLANK(BillDetail_List[Expense Code]),"",VLOOKUP(BillDetail_List[Expense Code],ExpenseCodeList,2,FALSE))</f>
        <v/>
      </c>
      <c r="J6" s="31"/>
      <c r="K6" s="23"/>
      <c r="L6" s="59"/>
      <c r="M6" s="31"/>
      <c r="N6" s="31"/>
      <c r="O6" s="31"/>
      <c r="P6" s="57"/>
      <c r="Q6" s="22" t="e">
        <f>VLOOKUP(BillDetail_List[LTM],LTMList,3,FALSE)</f>
        <v>#N/A</v>
      </c>
      <c r="R6" s="22" t="e">
        <f>VLOOKUP(BillDetail_List[LTM],LTMList,4,FALSE)</f>
        <v>#N/A</v>
      </c>
      <c r="S6" s="25"/>
      <c r="T6" s="32"/>
      <c r="U6" s="60"/>
      <c r="V6" s="27">
        <f>IF(ISNA(VLOOKUP(BillDetail_List[LTM],LTM_List[],6,FALSE)) = TRUE,0,VLOOKUP(BillDetail_List[LTM],LTM_List[],6,FALSE))</f>
        <v>0</v>
      </c>
      <c r="W6" s="28" t="e">
        <f>VLOOKUP(BillDetail_List[Part ID],FundingList,8,FALSE)</f>
        <v>#N/A</v>
      </c>
      <c r="X6" s="322" t="e">
        <f>BillDetail_List[Base PC]</f>
        <v>#N/A</v>
      </c>
      <c r="Y6" s="322">
        <f>BillDetail_List[Counsel''s Base Fees]+BillDetail_List[Other Disbs]+BillDetail_List[ATE Premium]</f>
        <v>0</v>
      </c>
      <c r="Z6" s="29" t="e">
        <f>IF(CounselBaseFees=0,VLOOKUP(BillDetail_List[Part ID],FundingList,3,FALSE),VLOOKUP(BillDetail_List[LTM],LTMList,9,FALSE))</f>
        <v>#N/A</v>
      </c>
      <c r="AA6" s="30" t="e">
        <f>VLOOKUP(BillDetail_List[Part ID],FundingList,4,FALSE)</f>
        <v>#N/A</v>
      </c>
      <c r="AB6" s="322" t="e">
        <f>BillDetail_List[Total VAT]</f>
        <v>#N/A</v>
      </c>
      <c r="AC6" s="27" t="e">
        <f>VLOOKUP(BillDetail_List[Task Code],JCodeList,4,FALSE)</f>
        <v>#N/A</v>
      </c>
      <c r="AD6" s="31"/>
      <c r="AE6" s="31"/>
      <c r="AF6" s="22" t="e">
        <f>VLOOKUP(BillDetail_List[Activity Code],ActivityCodeList,5,FALSE)</f>
        <v>#N/A</v>
      </c>
      <c r="AG6" s="31"/>
      <c r="AH6" s="322" t="e">
        <f>IF(BillDetail_List[Entry_Alloc%]=0,(BillDetail_List[Time]*BillDetail_List[LTM Rate])*BillDetail_List[[#This Row],[Funding PerCent Allowed]],(BillDetail_List[Time]*BillDetail_List[LTM Rate])*BillDetail_List[[#This Row],[Funding PerCent Allowed]]*BillDetail_List[Entry_Alloc%])</f>
        <v>#N/A</v>
      </c>
      <c r="AI6" s="322" t="e">
        <f>BillDetail_List[Base PC]*BillDetail_List[VAT Rate]</f>
        <v>#N/A</v>
      </c>
      <c r="AJ6" s="322" t="e">
        <f>BillDetail_List[Base PC]*BillDetail_List[SF%]</f>
        <v>#N/A</v>
      </c>
      <c r="AK6" s="322" t="e">
        <f>BillDetail_List[SF on Base PC]*BillDetail_List[VAT Rate]</f>
        <v>#N/A</v>
      </c>
      <c r="AL6" s="322" t="e">
        <f>SUM(BillDetail_List[[#This Row],[Base PC]:[VAT on SF on Base PC]])</f>
        <v>#N/A</v>
      </c>
      <c r="AM6" s="61"/>
      <c r="AN6" s="322" t="e">
        <f>BillDetail_List[Counsel''s Base Fees]*BillDetail_List[VAT Rate]</f>
        <v>#N/A</v>
      </c>
      <c r="AO6" s="322" t="e">
        <f>BillDetail_List[Counsel''s Base Fees]*BillDetail_List[SF%]</f>
        <v>#N/A</v>
      </c>
      <c r="AP6" s="322" t="e">
        <f>BillDetail_List[Counsel''s SF]*BillDetail_List[VAT Rate]</f>
        <v>#N/A</v>
      </c>
      <c r="AQ6" s="322" t="e">
        <f>SUM(BillDetail_List[[#This Row],[Counsel''s Base Fees]:[VAT on Counsel''s SF]])</f>
        <v>#N/A</v>
      </c>
      <c r="AR6" s="61"/>
      <c r="AS6" s="61"/>
      <c r="AT6" s="322">
        <f>SUM(BillDetail_List[[#This Row],[Other Disbs]:[VAT On Other Disbs]])</f>
        <v>0</v>
      </c>
      <c r="AU6" s="390"/>
      <c r="AV6" s="322" t="e">
        <f>BillDetail_List[Other Disbs]+BillDetail_List[Counsel''s Base Fees]+BillDetail_List[Base PC]</f>
        <v>#N/A</v>
      </c>
      <c r="AW6" s="322" t="e">
        <f>BillDetail_List[VAT On Other Disbs]+BillDetail_List[VAT on Counsel''s SF]+BillDetail_List[VAT on Base Counsel Fees]+BillDetail_List[VAT on SF on Base PC]+BillDetail_List[VAT on Base PC]</f>
        <v>#N/A</v>
      </c>
      <c r="AX6" s="322" t="e">
        <f>BillDetail_List[Base PC]+BillDetail_List[SF on Base PC]</f>
        <v>#N/A</v>
      </c>
      <c r="AY6" s="322" t="e">
        <f>BillDetail_List[ATE Premium]+BillDetail_List[Other Disbs]+BillDetail_List[Counsel''s SF]+BillDetail_List[Counsel''s Base Fees]</f>
        <v>#N/A</v>
      </c>
      <c r="AZ6" s="322" t="e">
        <f>SUM(BillDetail_List[[#This Row],[Total VAT]:[Total Disbs]])</f>
        <v>#N/A</v>
      </c>
      <c r="BA6" s="315" t="e">
        <f>VLOOKUP(BillDetail_List[[#This Row],[Phase Code]],phasenos,4,FALSE)</f>
        <v>#N/A</v>
      </c>
      <c r="BB6" s="350" t="e">
        <f>VLOOKUP(BillDetail_List[[#This Row],[Task Code]],tasknos,6,FALSE)</f>
        <v>#N/A</v>
      </c>
    </row>
    <row r="7" spans="1:85" x14ac:dyDescent="0.25">
      <c r="A7" s="56"/>
      <c r="B7" s="31"/>
      <c r="C7" s="284"/>
      <c r="D7" s="290" t="e">
        <f>VLOOKUP(BillDetail_List[Part ID],FundingList,2,FALSE)</f>
        <v>#N/A</v>
      </c>
      <c r="E7" s="58"/>
      <c r="F7" s="20" t="e">
        <f>VLOOKUP(BillDetail_List[Task Code],JCodeList,5,FALSE)</f>
        <v>#N/A</v>
      </c>
      <c r="G7" s="21" t="e">
        <f>VLOOKUP(BillDetail_List[Task Code],JCodeList,2,FALSE)</f>
        <v>#N/A</v>
      </c>
      <c r="H7" s="22" t="e">
        <f>VLOOKUP(BillDetail_List[Activity Code],ActivityCodeList,2,FALSE)</f>
        <v>#N/A</v>
      </c>
      <c r="I7" s="22" t="str">
        <f>IF(ISBLANK(BillDetail_List[Expense Code]),"",VLOOKUP(BillDetail_List[Expense Code],ExpenseCodeList,2,FALSE))</f>
        <v/>
      </c>
      <c r="J7" s="31"/>
      <c r="K7" s="23"/>
      <c r="L7" s="59"/>
      <c r="M7" s="31"/>
      <c r="N7" s="31"/>
      <c r="O7" s="31"/>
      <c r="P7" s="57"/>
      <c r="Q7" s="22" t="e">
        <f>VLOOKUP(BillDetail_List[LTM],LTMList,3,FALSE)</f>
        <v>#N/A</v>
      </c>
      <c r="R7" s="22" t="e">
        <f>VLOOKUP(BillDetail_List[LTM],LTMList,4,FALSE)</f>
        <v>#N/A</v>
      </c>
      <c r="S7" s="25"/>
      <c r="T7" s="32"/>
      <c r="U7" s="60"/>
      <c r="V7" s="27">
        <f>IF(ISNA(VLOOKUP(BillDetail_List[LTM],LTM_List[],6,FALSE)) = TRUE,0,VLOOKUP(BillDetail_List[LTM],LTM_List[],6,FALSE))</f>
        <v>0</v>
      </c>
      <c r="W7" s="28" t="e">
        <f>VLOOKUP(BillDetail_List[Part ID],FundingList,8,FALSE)</f>
        <v>#N/A</v>
      </c>
      <c r="X7" s="322" t="e">
        <f>BillDetail_List[Base PC]</f>
        <v>#N/A</v>
      </c>
      <c r="Y7" s="322">
        <f>BillDetail_List[Counsel''s Base Fees]+BillDetail_List[Other Disbs]+BillDetail_List[ATE Premium]</f>
        <v>0</v>
      </c>
      <c r="Z7" s="29" t="e">
        <f>IF(CounselBaseFees=0,VLOOKUP(BillDetail_List[Part ID],FundingList,3,FALSE),VLOOKUP(BillDetail_List[LTM],LTMList,9,FALSE))</f>
        <v>#N/A</v>
      </c>
      <c r="AA7" s="30" t="e">
        <f>VLOOKUP(BillDetail_List[Part ID],FundingList,4,FALSE)</f>
        <v>#N/A</v>
      </c>
      <c r="AB7" s="322" t="e">
        <f>BillDetail_List[Total VAT]</f>
        <v>#N/A</v>
      </c>
      <c r="AC7" s="27" t="e">
        <f>VLOOKUP(BillDetail_List[Task Code],JCodeList,4,FALSE)</f>
        <v>#N/A</v>
      </c>
      <c r="AD7" s="31"/>
      <c r="AE7" s="31"/>
      <c r="AF7" s="22" t="e">
        <f>VLOOKUP(BillDetail_List[Activity Code],ActivityCodeList,5,FALSE)</f>
        <v>#N/A</v>
      </c>
      <c r="AG7" s="31"/>
      <c r="AH7" s="322" t="e">
        <f>IF(BillDetail_List[Entry_Alloc%]=0,(BillDetail_List[Time]*BillDetail_List[LTM Rate])*BillDetail_List[[#This Row],[Funding PerCent Allowed]],(BillDetail_List[Time]*BillDetail_List[LTM Rate])*BillDetail_List[[#This Row],[Funding PerCent Allowed]]*BillDetail_List[Entry_Alloc%])</f>
        <v>#N/A</v>
      </c>
      <c r="AI7" s="322" t="e">
        <f>BillDetail_List[Base PC]*BillDetail_List[VAT Rate]</f>
        <v>#N/A</v>
      </c>
      <c r="AJ7" s="322" t="e">
        <f>BillDetail_List[Base PC]*BillDetail_List[SF%]</f>
        <v>#N/A</v>
      </c>
      <c r="AK7" s="322" t="e">
        <f>BillDetail_List[SF on Base PC]*BillDetail_List[VAT Rate]</f>
        <v>#N/A</v>
      </c>
      <c r="AL7" s="322" t="e">
        <f>SUM(BillDetail_List[[#This Row],[Base PC]:[VAT on SF on Base PC]])</f>
        <v>#N/A</v>
      </c>
      <c r="AM7" s="61"/>
      <c r="AN7" s="322" t="e">
        <f>BillDetail_List[Counsel''s Base Fees]*BillDetail_List[VAT Rate]</f>
        <v>#N/A</v>
      </c>
      <c r="AO7" s="322" t="e">
        <f>BillDetail_List[Counsel''s Base Fees]*BillDetail_List[SF%]</f>
        <v>#N/A</v>
      </c>
      <c r="AP7" s="322" t="e">
        <f>BillDetail_List[Counsel''s SF]*BillDetail_List[VAT Rate]</f>
        <v>#N/A</v>
      </c>
      <c r="AQ7" s="322" t="e">
        <f>SUM(BillDetail_List[[#This Row],[Counsel''s Base Fees]:[VAT on Counsel''s SF]])</f>
        <v>#N/A</v>
      </c>
      <c r="AR7" s="61"/>
      <c r="AS7" s="61"/>
      <c r="AT7" s="322">
        <f>SUM(BillDetail_List[[#This Row],[Other Disbs]:[VAT On Other Disbs]])</f>
        <v>0</v>
      </c>
      <c r="AU7" s="390"/>
      <c r="AV7" s="322" t="e">
        <f>BillDetail_List[Other Disbs]+BillDetail_List[Counsel''s Base Fees]+BillDetail_List[Base PC]</f>
        <v>#N/A</v>
      </c>
      <c r="AW7" s="322" t="e">
        <f>BillDetail_List[VAT On Other Disbs]+BillDetail_List[VAT on Counsel''s SF]+BillDetail_List[VAT on Base Counsel Fees]+BillDetail_List[VAT on SF on Base PC]+BillDetail_List[VAT on Base PC]</f>
        <v>#N/A</v>
      </c>
      <c r="AX7" s="322" t="e">
        <f>BillDetail_List[Base PC]+BillDetail_List[SF on Base PC]</f>
        <v>#N/A</v>
      </c>
      <c r="AY7" s="322" t="e">
        <f>BillDetail_List[ATE Premium]+BillDetail_List[Other Disbs]+BillDetail_List[Counsel''s SF]+BillDetail_List[Counsel''s Base Fees]</f>
        <v>#N/A</v>
      </c>
      <c r="AZ7" s="322" t="e">
        <f>SUM(BillDetail_List[[#This Row],[Total VAT]:[Total Disbs]])</f>
        <v>#N/A</v>
      </c>
      <c r="BA7" s="315" t="e">
        <f>VLOOKUP(BillDetail_List[[#This Row],[Phase Code]],phasenos,4,FALSE)</f>
        <v>#N/A</v>
      </c>
      <c r="BB7" s="350" t="e">
        <f>VLOOKUP(BillDetail_List[[#This Row],[Task Code]],tasknos,6,FALSE)</f>
        <v>#N/A</v>
      </c>
    </row>
    <row r="8" spans="1:85" x14ac:dyDescent="0.25">
      <c r="A8" s="56"/>
      <c r="B8" s="31"/>
      <c r="C8" s="284"/>
      <c r="D8" s="290" t="e">
        <f>VLOOKUP(BillDetail_List[Part ID],FundingList,2,FALSE)</f>
        <v>#N/A</v>
      </c>
      <c r="E8" s="58"/>
      <c r="F8" s="20" t="e">
        <f>VLOOKUP(BillDetail_List[Task Code],JCodeList,5,FALSE)</f>
        <v>#N/A</v>
      </c>
      <c r="G8" s="21" t="e">
        <f>VLOOKUP(BillDetail_List[Task Code],JCodeList,2,FALSE)</f>
        <v>#N/A</v>
      </c>
      <c r="H8" s="22" t="e">
        <f>VLOOKUP(BillDetail_List[Activity Code],ActivityCodeList,2,FALSE)</f>
        <v>#N/A</v>
      </c>
      <c r="I8" s="22" t="str">
        <f>IF(ISBLANK(BillDetail_List[Expense Code]),"",VLOOKUP(BillDetail_List[Expense Code],ExpenseCodeList,2,FALSE))</f>
        <v/>
      </c>
      <c r="J8" s="31"/>
      <c r="K8" s="23"/>
      <c r="L8" s="59"/>
      <c r="M8" s="31"/>
      <c r="N8" s="31"/>
      <c r="O8" s="31"/>
      <c r="P8" s="57"/>
      <c r="Q8" s="22" t="e">
        <f>VLOOKUP(BillDetail_List[LTM],LTMList,3,FALSE)</f>
        <v>#N/A</v>
      </c>
      <c r="R8" s="22" t="e">
        <f>VLOOKUP(BillDetail_List[LTM],LTMList,4,FALSE)</f>
        <v>#N/A</v>
      </c>
      <c r="S8" s="25"/>
      <c r="T8" s="32"/>
      <c r="U8" s="60"/>
      <c r="V8" s="27">
        <f>IF(ISNA(VLOOKUP(BillDetail_List[LTM],LTM_List[],6,FALSE)) = TRUE,0,VLOOKUP(BillDetail_List[LTM],LTM_List[],6,FALSE))</f>
        <v>0</v>
      </c>
      <c r="W8" s="28" t="e">
        <f>VLOOKUP(BillDetail_List[Part ID],FundingList,8,FALSE)</f>
        <v>#N/A</v>
      </c>
      <c r="X8" s="322" t="e">
        <f>BillDetail_List[Base PC]</f>
        <v>#N/A</v>
      </c>
      <c r="Y8" s="322">
        <f>BillDetail_List[Counsel''s Base Fees]+BillDetail_List[Other Disbs]+BillDetail_List[ATE Premium]</f>
        <v>0</v>
      </c>
      <c r="Z8" s="29" t="e">
        <f>IF(CounselBaseFees=0,VLOOKUP(BillDetail_List[Part ID],FundingList,3,FALSE),VLOOKUP(BillDetail_List[LTM],LTMList,9,FALSE))</f>
        <v>#N/A</v>
      </c>
      <c r="AA8" s="30" t="e">
        <f>VLOOKUP(BillDetail_List[Part ID],FundingList,4,FALSE)</f>
        <v>#N/A</v>
      </c>
      <c r="AB8" s="322" t="e">
        <f>BillDetail_List[Total VAT]</f>
        <v>#N/A</v>
      </c>
      <c r="AC8" s="27" t="e">
        <f>VLOOKUP(BillDetail_List[Task Code],JCodeList,4,FALSE)</f>
        <v>#N/A</v>
      </c>
      <c r="AD8" s="31"/>
      <c r="AE8" s="31"/>
      <c r="AF8" s="22" t="e">
        <f>VLOOKUP(BillDetail_List[Activity Code],ActivityCodeList,5,FALSE)</f>
        <v>#N/A</v>
      </c>
      <c r="AG8" s="31"/>
      <c r="AH8" s="322" t="e">
        <f>IF(BillDetail_List[Entry_Alloc%]=0,(BillDetail_List[Time]*BillDetail_List[LTM Rate])*BillDetail_List[[#This Row],[Funding PerCent Allowed]],(BillDetail_List[Time]*BillDetail_List[LTM Rate])*BillDetail_List[[#This Row],[Funding PerCent Allowed]]*BillDetail_List[Entry_Alloc%])</f>
        <v>#N/A</v>
      </c>
      <c r="AI8" s="322" t="e">
        <f>BillDetail_List[Base PC]*BillDetail_List[VAT Rate]</f>
        <v>#N/A</v>
      </c>
      <c r="AJ8" s="322" t="e">
        <f>BillDetail_List[Base PC]*BillDetail_List[SF%]</f>
        <v>#N/A</v>
      </c>
      <c r="AK8" s="322" t="e">
        <f>BillDetail_List[SF on Base PC]*BillDetail_List[VAT Rate]</f>
        <v>#N/A</v>
      </c>
      <c r="AL8" s="322" t="e">
        <f>SUM(BillDetail_List[[#This Row],[Base PC]:[VAT on SF on Base PC]])</f>
        <v>#N/A</v>
      </c>
      <c r="AM8" s="61"/>
      <c r="AN8" s="322" t="e">
        <f>BillDetail_List[Counsel''s Base Fees]*BillDetail_List[VAT Rate]</f>
        <v>#N/A</v>
      </c>
      <c r="AO8" s="322" t="e">
        <f>BillDetail_List[Counsel''s Base Fees]*BillDetail_List[SF%]</f>
        <v>#N/A</v>
      </c>
      <c r="AP8" s="322" t="e">
        <f>BillDetail_List[Counsel''s SF]*BillDetail_List[VAT Rate]</f>
        <v>#N/A</v>
      </c>
      <c r="AQ8" s="322" t="e">
        <f>SUM(BillDetail_List[[#This Row],[Counsel''s Base Fees]:[VAT on Counsel''s SF]])</f>
        <v>#N/A</v>
      </c>
      <c r="AR8" s="61"/>
      <c r="AS8" s="61"/>
      <c r="AT8" s="322">
        <f>SUM(BillDetail_List[[#This Row],[Other Disbs]:[VAT On Other Disbs]])</f>
        <v>0</v>
      </c>
      <c r="AU8" s="390"/>
      <c r="AV8" s="322" t="e">
        <f>BillDetail_List[Other Disbs]+BillDetail_List[Counsel''s Base Fees]+BillDetail_List[Base PC]</f>
        <v>#N/A</v>
      </c>
      <c r="AW8" s="322" t="e">
        <f>BillDetail_List[VAT On Other Disbs]+BillDetail_List[VAT on Counsel''s SF]+BillDetail_List[VAT on Base Counsel Fees]+BillDetail_List[VAT on SF on Base PC]+BillDetail_List[VAT on Base PC]</f>
        <v>#N/A</v>
      </c>
      <c r="AX8" s="322" t="e">
        <f>BillDetail_List[Base PC]+BillDetail_List[SF on Base PC]</f>
        <v>#N/A</v>
      </c>
      <c r="AY8" s="322" t="e">
        <f>BillDetail_List[ATE Premium]+BillDetail_List[Other Disbs]+BillDetail_List[Counsel''s SF]+BillDetail_List[Counsel''s Base Fees]</f>
        <v>#N/A</v>
      </c>
      <c r="AZ8" s="322" t="e">
        <f>SUM(BillDetail_List[[#This Row],[Total VAT]:[Total Disbs]])</f>
        <v>#N/A</v>
      </c>
      <c r="BA8" s="315" t="e">
        <f>VLOOKUP(BillDetail_List[[#This Row],[Phase Code]],phasenos,4,FALSE)</f>
        <v>#N/A</v>
      </c>
      <c r="BB8" s="350" t="e">
        <f>VLOOKUP(BillDetail_List[[#This Row],[Task Code]],tasknos,6,FALSE)</f>
        <v>#N/A</v>
      </c>
    </row>
    <row r="9" spans="1:85" x14ac:dyDescent="0.25">
      <c r="A9" s="56"/>
      <c r="B9" s="31"/>
      <c r="C9" s="284"/>
      <c r="D9" s="290" t="e">
        <f>VLOOKUP(BillDetail_List[Part ID],FundingList,2,FALSE)</f>
        <v>#N/A</v>
      </c>
      <c r="E9" s="58"/>
      <c r="F9" s="20" t="e">
        <f>VLOOKUP(BillDetail_List[Task Code],JCodeList,5,FALSE)</f>
        <v>#N/A</v>
      </c>
      <c r="G9" s="21" t="e">
        <f>VLOOKUP(BillDetail_List[Task Code],JCodeList,2,FALSE)</f>
        <v>#N/A</v>
      </c>
      <c r="H9" s="22" t="e">
        <f>VLOOKUP(BillDetail_List[Activity Code],ActivityCodeList,2,FALSE)</f>
        <v>#N/A</v>
      </c>
      <c r="I9" s="22" t="str">
        <f>IF(ISBLANK(BillDetail_List[Expense Code]),"",VLOOKUP(BillDetail_List[Expense Code],ExpenseCodeList,2,FALSE))</f>
        <v/>
      </c>
      <c r="J9" s="31"/>
      <c r="K9" s="23"/>
      <c r="L9" s="59"/>
      <c r="M9" s="31"/>
      <c r="N9" s="31"/>
      <c r="O9" s="31"/>
      <c r="P9" s="57"/>
      <c r="Q9" s="22" t="e">
        <f>VLOOKUP(BillDetail_List[LTM],LTMList,3,FALSE)</f>
        <v>#N/A</v>
      </c>
      <c r="R9" s="22" t="e">
        <f>VLOOKUP(BillDetail_List[LTM],LTMList,4,FALSE)</f>
        <v>#N/A</v>
      </c>
      <c r="S9" s="25"/>
      <c r="T9" s="32"/>
      <c r="U9" s="60"/>
      <c r="V9" s="27">
        <f>IF(ISNA(VLOOKUP(BillDetail_List[LTM],LTM_List[],6,FALSE)) = TRUE,0,VLOOKUP(BillDetail_List[LTM],LTM_List[],6,FALSE))</f>
        <v>0</v>
      </c>
      <c r="W9" s="28" t="e">
        <f>VLOOKUP(BillDetail_List[Part ID],FundingList,8,FALSE)</f>
        <v>#N/A</v>
      </c>
      <c r="X9" s="322" t="e">
        <f>BillDetail_List[Base PC]</f>
        <v>#N/A</v>
      </c>
      <c r="Y9" s="322">
        <f>BillDetail_List[Counsel''s Base Fees]+BillDetail_List[Other Disbs]+BillDetail_List[ATE Premium]</f>
        <v>0</v>
      </c>
      <c r="Z9" s="29" t="e">
        <f>IF(CounselBaseFees=0,VLOOKUP(BillDetail_List[Part ID],FundingList,3,FALSE),VLOOKUP(BillDetail_List[LTM],LTMList,9,FALSE))</f>
        <v>#N/A</v>
      </c>
      <c r="AA9" s="30" t="e">
        <f>VLOOKUP(BillDetail_List[Part ID],FundingList,4,FALSE)</f>
        <v>#N/A</v>
      </c>
      <c r="AB9" s="322" t="e">
        <f>BillDetail_List[Total VAT]</f>
        <v>#N/A</v>
      </c>
      <c r="AC9" s="27" t="e">
        <f>VLOOKUP(BillDetail_List[Task Code],JCodeList,4,FALSE)</f>
        <v>#N/A</v>
      </c>
      <c r="AD9" s="31"/>
      <c r="AE9" s="31"/>
      <c r="AF9" s="22" t="e">
        <f>VLOOKUP(BillDetail_List[Activity Code],ActivityCodeList,5,FALSE)</f>
        <v>#N/A</v>
      </c>
      <c r="AG9" s="31"/>
      <c r="AH9" s="322" t="e">
        <f>IF(BillDetail_List[Entry_Alloc%]=0,(BillDetail_List[Time]*BillDetail_List[LTM Rate])*BillDetail_List[[#This Row],[Funding PerCent Allowed]],(BillDetail_List[Time]*BillDetail_List[LTM Rate])*BillDetail_List[[#This Row],[Funding PerCent Allowed]]*BillDetail_List[Entry_Alloc%])</f>
        <v>#N/A</v>
      </c>
      <c r="AI9" s="322" t="e">
        <f>BillDetail_List[Base PC]*BillDetail_List[VAT Rate]</f>
        <v>#N/A</v>
      </c>
      <c r="AJ9" s="322" t="e">
        <f>BillDetail_List[Base PC]*BillDetail_List[SF%]</f>
        <v>#N/A</v>
      </c>
      <c r="AK9" s="322" t="e">
        <f>BillDetail_List[SF on Base PC]*BillDetail_List[VAT Rate]</f>
        <v>#N/A</v>
      </c>
      <c r="AL9" s="322" t="e">
        <f>SUM(BillDetail_List[[#This Row],[Base PC]:[VAT on SF on Base PC]])</f>
        <v>#N/A</v>
      </c>
      <c r="AM9" s="61"/>
      <c r="AN9" s="322" t="e">
        <f>BillDetail_List[Counsel''s Base Fees]*BillDetail_List[VAT Rate]</f>
        <v>#N/A</v>
      </c>
      <c r="AO9" s="322" t="e">
        <f>BillDetail_List[Counsel''s Base Fees]*BillDetail_List[SF%]</f>
        <v>#N/A</v>
      </c>
      <c r="AP9" s="322" t="e">
        <f>BillDetail_List[Counsel''s SF]*BillDetail_List[VAT Rate]</f>
        <v>#N/A</v>
      </c>
      <c r="AQ9" s="322" t="e">
        <f>SUM(BillDetail_List[[#This Row],[Counsel''s Base Fees]:[VAT on Counsel''s SF]])</f>
        <v>#N/A</v>
      </c>
      <c r="AR9" s="61"/>
      <c r="AS9" s="61"/>
      <c r="AT9" s="322">
        <f>SUM(BillDetail_List[[#This Row],[Other Disbs]:[VAT On Other Disbs]])</f>
        <v>0</v>
      </c>
      <c r="AU9" s="390"/>
      <c r="AV9" s="322" t="e">
        <f>BillDetail_List[Other Disbs]+BillDetail_List[Counsel''s Base Fees]+BillDetail_List[Base PC]</f>
        <v>#N/A</v>
      </c>
      <c r="AW9" s="322" t="e">
        <f>BillDetail_List[VAT On Other Disbs]+BillDetail_List[VAT on Counsel''s SF]+BillDetail_List[VAT on Base Counsel Fees]+BillDetail_List[VAT on SF on Base PC]+BillDetail_List[VAT on Base PC]</f>
        <v>#N/A</v>
      </c>
      <c r="AX9" s="322" t="e">
        <f>BillDetail_List[Base PC]+BillDetail_List[SF on Base PC]</f>
        <v>#N/A</v>
      </c>
      <c r="AY9" s="322" t="e">
        <f>BillDetail_List[ATE Premium]+BillDetail_List[Other Disbs]+BillDetail_List[Counsel''s SF]+BillDetail_List[Counsel''s Base Fees]</f>
        <v>#N/A</v>
      </c>
      <c r="AZ9" s="322" t="e">
        <f>SUM(BillDetail_List[[#This Row],[Total VAT]:[Total Disbs]])</f>
        <v>#N/A</v>
      </c>
      <c r="BA9" s="315" t="e">
        <f>VLOOKUP(BillDetail_List[[#This Row],[Phase Code]],phasenos,4,FALSE)</f>
        <v>#N/A</v>
      </c>
      <c r="BB9" s="350" t="e">
        <f>VLOOKUP(BillDetail_List[[#This Row],[Task Code]],tasknos,6,FALSE)</f>
        <v>#N/A</v>
      </c>
    </row>
    <row r="10" spans="1:85" x14ac:dyDescent="0.25">
      <c r="A10" s="56"/>
      <c r="B10" s="31"/>
      <c r="C10" s="284"/>
      <c r="D10" s="290" t="e">
        <f>VLOOKUP(BillDetail_List[Part ID],FundingList,2,FALSE)</f>
        <v>#N/A</v>
      </c>
      <c r="E10" s="58"/>
      <c r="F10" s="20" t="e">
        <f>VLOOKUP(BillDetail_List[Task Code],JCodeList,5,FALSE)</f>
        <v>#N/A</v>
      </c>
      <c r="G10" s="21" t="e">
        <f>VLOOKUP(BillDetail_List[Task Code],JCodeList,2,FALSE)</f>
        <v>#N/A</v>
      </c>
      <c r="H10" s="22" t="e">
        <f>VLOOKUP(BillDetail_List[Activity Code],ActivityCodeList,2,FALSE)</f>
        <v>#N/A</v>
      </c>
      <c r="I10" s="22" t="str">
        <f>IF(ISBLANK(BillDetail_List[Expense Code]),"",VLOOKUP(BillDetail_List[Expense Code],ExpenseCodeList,2,FALSE))</f>
        <v/>
      </c>
      <c r="J10" s="31"/>
      <c r="K10" s="23"/>
      <c r="L10" s="59"/>
      <c r="M10" s="31"/>
      <c r="N10" s="31"/>
      <c r="O10" s="31"/>
      <c r="P10" s="57"/>
      <c r="Q10" s="22" t="e">
        <f>VLOOKUP(BillDetail_List[LTM],LTMList,3,FALSE)</f>
        <v>#N/A</v>
      </c>
      <c r="R10" s="22" t="e">
        <f>VLOOKUP(BillDetail_List[LTM],LTMList,4,FALSE)</f>
        <v>#N/A</v>
      </c>
      <c r="S10" s="25"/>
      <c r="T10" s="32"/>
      <c r="U10" s="60"/>
      <c r="V10" s="27">
        <f>IF(ISNA(VLOOKUP(BillDetail_List[LTM],LTM_List[],6,FALSE)) = TRUE,0,VLOOKUP(BillDetail_List[LTM],LTM_List[],6,FALSE))</f>
        <v>0</v>
      </c>
      <c r="W10" s="28" t="e">
        <f>VLOOKUP(BillDetail_List[Part ID],FundingList,8,FALSE)</f>
        <v>#N/A</v>
      </c>
      <c r="X10" s="322" t="e">
        <f>BillDetail_List[Base PC]</f>
        <v>#N/A</v>
      </c>
      <c r="Y10" s="322">
        <f>BillDetail_List[Counsel''s Base Fees]+BillDetail_List[Other Disbs]+BillDetail_List[ATE Premium]</f>
        <v>0</v>
      </c>
      <c r="Z10" s="29" t="e">
        <f>IF(CounselBaseFees=0,VLOOKUP(BillDetail_List[Part ID],FundingList,3,FALSE),VLOOKUP(BillDetail_List[LTM],LTMList,9,FALSE))</f>
        <v>#N/A</v>
      </c>
      <c r="AA10" s="30" t="e">
        <f>VLOOKUP(BillDetail_List[Part ID],FundingList,4,FALSE)</f>
        <v>#N/A</v>
      </c>
      <c r="AB10" s="322" t="e">
        <f>BillDetail_List[Total VAT]</f>
        <v>#N/A</v>
      </c>
      <c r="AC10" s="27" t="e">
        <f>VLOOKUP(BillDetail_List[Task Code],JCodeList,4,FALSE)</f>
        <v>#N/A</v>
      </c>
      <c r="AD10" s="31"/>
      <c r="AE10" s="31"/>
      <c r="AF10" s="22" t="e">
        <f>VLOOKUP(BillDetail_List[Activity Code],ActivityCodeList,5,FALSE)</f>
        <v>#N/A</v>
      </c>
      <c r="AG10" s="31"/>
      <c r="AH10" s="322" t="e">
        <f>IF(BillDetail_List[Entry_Alloc%]=0,(BillDetail_List[Time]*BillDetail_List[LTM Rate])*BillDetail_List[[#This Row],[Funding PerCent Allowed]],(BillDetail_List[Time]*BillDetail_List[LTM Rate])*BillDetail_List[[#This Row],[Funding PerCent Allowed]]*BillDetail_List[Entry_Alloc%])</f>
        <v>#N/A</v>
      </c>
      <c r="AI10" s="322" t="e">
        <f>BillDetail_List[Base PC]*BillDetail_List[VAT Rate]</f>
        <v>#N/A</v>
      </c>
      <c r="AJ10" s="322" t="e">
        <f>BillDetail_List[Base PC]*BillDetail_List[SF%]</f>
        <v>#N/A</v>
      </c>
      <c r="AK10" s="322" t="e">
        <f>BillDetail_List[SF on Base PC]*BillDetail_List[VAT Rate]</f>
        <v>#N/A</v>
      </c>
      <c r="AL10" s="322" t="e">
        <f>SUM(BillDetail_List[[#This Row],[Base PC]:[VAT on SF on Base PC]])</f>
        <v>#N/A</v>
      </c>
      <c r="AM10" s="61"/>
      <c r="AN10" s="322" t="e">
        <f>BillDetail_List[Counsel''s Base Fees]*BillDetail_List[VAT Rate]</f>
        <v>#N/A</v>
      </c>
      <c r="AO10" s="322" t="e">
        <f>BillDetail_List[Counsel''s Base Fees]*BillDetail_List[SF%]</f>
        <v>#N/A</v>
      </c>
      <c r="AP10" s="322" t="e">
        <f>BillDetail_List[Counsel''s SF]*BillDetail_List[VAT Rate]</f>
        <v>#N/A</v>
      </c>
      <c r="AQ10" s="322" t="e">
        <f>SUM(BillDetail_List[[#This Row],[Counsel''s Base Fees]:[VAT on Counsel''s SF]])</f>
        <v>#N/A</v>
      </c>
      <c r="AR10" s="61"/>
      <c r="AS10" s="61"/>
      <c r="AT10" s="322">
        <f>SUM(BillDetail_List[[#This Row],[Other Disbs]:[VAT On Other Disbs]])</f>
        <v>0</v>
      </c>
      <c r="AU10" s="390"/>
      <c r="AV10" s="322" t="e">
        <f>BillDetail_List[Other Disbs]+BillDetail_List[Counsel''s Base Fees]+BillDetail_List[Base PC]</f>
        <v>#N/A</v>
      </c>
      <c r="AW10" s="322" t="e">
        <f>BillDetail_List[VAT On Other Disbs]+BillDetail_List[VAT on Counsel''s SF]+BillDetail_List[VAT on Base Counsel Fees]+BillDetail_List[VAT on SF on Base PC]+BillDetail_List[VAT on Base PC]</f>
        <v>#N/A</v>
      </c>
      <c r="AX10" s="322" t="e">
        <f>BillDetail_List[Base PC]+BillDetail_List[SF on Base PC]</f>
        <v>#N/A</v>
      </c>
      <c r="AY10" s="322" t="e">
        <f>BillDetail_List[ATE Premium]+BillDetail_List[Other Disbs]+BillDetail_List[Counsel''s SF]+BillDetail_List[Counsel''s Base Fees]</f>
        <v>#N/A</v>
      </c>
      <c r="AZ10" s="322" t="e">
        <f>SUM(BillDetail_List[[#This Row],[Total VAT]:[Total Disbs]])</f>
        <v>#N/A</v>
      </c>
      <c r="BA10" s="315" t="e">
        <f>VLOOKUP(BillDetail_List[[#This Row],[Phase Code]],phasenos,4,FALSE)</f>
        <v>#N/A</v>
      </c>
      <c r="BB10" s="350" t="e">
        <f>VLOOKUP(BillDetail_List[[#This Row],[Task Code]],tasknos,6,FALSE)</f>
        <v>#N/A</v>
      </c>
    </row>
    <row r="11" spans="1:85" x14ac:dyDescent="0.25">
      <c r="A11" s="56"/>
      <c r="B11" s="31"/>
      <c r="C11" s="284"/>
      <c r="D11" s="290" t="e">
        <f>VLOOKUP(BillDetail_List[Part ID],FundingList,2,FALSE)</f>
        <v>#N/A</v>
      </c>
      <c r="E11" s="58"/>
      <c r="F11" s="20" t="e">
        <f>VLOOKUP(BillDetail_List[Task Code],JCodeList,5,FALSE)</f>
        <v>#N/A</v>
      </c>
      <c r="G11" s="21" t="e">
        <f>VLOOKUP(BillDetail_List[Task Code],JCodeList,2,FALSE)</f>
        <v>#N/A</v>
      </c>
      <c r="H11" s="22" t="e">
        <f>VLOOKUP(BillDetail_List[Activity Code],ActivityCodeList,2,FALSE)</f>
        <v>#N/A</v>
      </c>
      <c r="I11" s="22" t="str">
        <f>IF(ISBLANK(BillDetail_List[Expense Code]),"",VLOOKUP(BillDetail_List[Expense Code],ExpenseCodeList,2,FALSE))</f>
        <v/>
      </c>
      <c r="J11" s="31"/>
      <c r="K11" s="23"/>
      <c r="L11" s="59"/>
      <c r="M11" s="31"/>
      <c r="N11" s="31"/>
      <c r="O11" s="31"/>
      <c r="P11" s="57"/>
      <c r="Q11" s="22" t="e">
        <f>VLOOKUP(BillDetail_List[LTM],LTMList,3,FALSE)</f>
        <v>#N/A</v>
      </c>
      <c r="R11" s="22" t="e">
        <f>VLOOKUP(BillDetail_List[LTM],LTMList,4,FALSE)</f>
        <v>#N/A</v>
      </c>
      <c r="S11" s="25"/>
      <c r="T11" s="32"/>
      <c r="U11" s="60"/>
      <c r="V11" s="27">
        <f>IF(ISNA(VLOOKUP(BillDetail_List[LTM],LTM_List[],6,FALSE)) = TRUE,0,VLOOKUP(BillDetail_List[LTM],LTM_List[],6,FALSE))</f>
        <v>0</v>
      </c>
      <c r="W11" s="28" t="e">
        <f>VLOOKUP(BillDetail_List[Part ID],FundingList,8,FALSE)</f>
        <v>#N/A</v>
      </c>
      <c r="X11" s="322" t="e">
        <f>BillDetail_List[Base PC]</f>
        <v>#N/A</v>
      </c>
      <c r="Y11" s="322">
        <f>BillDetail_List[Counsel''s Base Fees]+BillDetail_List[Other Disbs]+BillDetail_List[ATE Premium]</f>
        <v>0</v>
      </c>
      <c r="Z11" s="29" t="e">
        <f>IF(CounselBaseFees=0,VLOOKUP(BillDetail_List[Part ID],FundingList,3,FALSE),VLOOKUP(BillDetail_List[LTM],LTMList,9,FALSE))</f>
        <v>#N/A</v>
      </c>
      <c r="AA11" s="30" t="e">
        <f>VLOOKUP(BillDetail_List[Part ID],FundingList,4,FALSE)</f>
        <v>#N/A</v>
      </c>
      <c r="AB11" s="322" t="e">
        <f>BillDetail_List[Total VAT]</f>
        <v>#N/A</v>
      </c>
      <c r="AC11" s="27" t="e">
        <f>VLOOKUP(BillDetail_List[Task Code],JCodeList,4,FALSE)</f>
        <v>#N/A</v>
      </c>
      <c r="AD11" s="31"/>
      <c r="AE11" s="31"/>
      <c r="AF11" s="22" t="e">
        <f>VLOOKUP(BillDetail_List[Activity Code],ActivityCodeList,5,FALSE)</f>
        <v>#N/A</v>
      </c>
      <c r="AG11" s="31"/>
      <c r="AH11" s="322" t="e">
        <f>IF(BillDetail_List[Entry_Alloc%]=0,(BillDetail_List[Time]*BillDetail_List[LTM Rate])*BillDetail_List[[#This Row],[Funding PerCent Allowed]],(BillDetail_List[Time]*BillDetail_List[LTM Rate])*BillDetail_List[[#This Row],[Funding PerCent Allowed]]*BillDetail_List[Entry_Alloc%])</f>
        <v>#N/A</v>
      </c>
      <c r="AI11" s="322" t="e">
        <f>BillDetail_List[Base PC]*BillDetail_List[VAT Rate]</f>
        <v>#N/A</v>
      </c>
      <c r="AJ11" s="322" t="e">
        <f>BillDetail_List[Base PC]*BillDetail_List[SF%]</f>
        <v>#N/A</v>
      </c>
      <c r="AK11" s="322" t="e">
        <f>BillDetail_List[SF on Base PC]*BillDetail_List[VAT Rate]</f>
        <v>#N/A</v>
      </c>
      <c r="AL11" s="322" t="e">
        <f>SUM(BillDetail_List[[#This Row],[Base PC]:[VAT on SF on Base PC]])</f>
        <v>#N/A</v>
      </c>
      <c r="AM11" s="61"/>
      <c r="AN11" s="322" t="e">
        <f>BillDetail_List[Counsel''s Base Fees]*BillDetail_List[VAT Rate]</f>
        <v>#N/A</v>
      </c>
      <c r="AO11" s="322" t="e">
        <f>BillDetail_List[Counsel''s Base Fees]*BillDetail_List[SF%]</f>
        <v>#N/A</v>
      </c>
      <c r="AP11" s="322" t="e">
        <f>BillDetail_List[Counsel''s SF]*BillDetail_List[VAT Rate]</f>
        <v>#N/A</v>
      </c>
      <c r="AQ11" s="322" t="e">
        <f>SUM(BillDetail_List[[#This Row],[Counsel''s Base Fees]:[VAT on Counsel''s SF]])</f>
        <v>#N/A</v>
      </c>
      <c r="AR11" s="61"/>
      <c r="AS11" s="61"/>
      <c r="AT11" s="322">
        <f>SUM(BillDetail_List[[#This Row],[Other Disbs]:[VAT On Other Disbs]])</f>
        <v>0</v>
      </c>
      <c r="AU11" s="390"/>
      <c r="AV11" s="322" t="e">
        <f>BillDetail_List[Other Disbs]+BillDetail_List[Counsel''s Base Fees]+BillDetail_List[Base PC]</f>
        <v>#N/A</v>
      </c>
      <c r="AW11" s="322" t="e">
        <f>BillDetail_List[VAT On Other Disbs]+BillDetail_List[VAT on Counsel''s SF]+BillDetail_List[VAT on Base Counsel Fees]+BillDetail_List[VAT on SF on Base PC]+BillDetail_List[VAT on Base PC]</f>
        <v>#N/A</v>
      </c>
      <c r="AX11" s="322" t="e">
        <f>BillDetail_List[Base PC]+BillDetail_List[SF on Base PC]</f>
        <v>#N/A</v>
      </c>
      <c r="AY11" s="322" t="e">
        <f>BillDetail_List[ATE Premium]+BillDetail_List[Other Disbs]+BillDetail_List[Counsel''s SF]+BillDetail_List[Counsel''s Base Fees]</f>
        <v>#N/A</v>
      </c>
      <c r="AZ11" s="322" t="e">
        <f>SUM(BillDetail_List[[#This Row],[Total VAT]:[Total Disbs]])</f>
        <v>#N/A</v>
      </c>
      <c r="BA11" s="315" t="e">
        <f>VLOOKUP(BillDetail_List[[#This Row],[Phase Code]],phasenos,4,FALSE)</f>
        <v>#N/A</v>
      </c>
      <c r="BB11" s="350" t="e">
        <f>VLOOKUP(BillDetail_List[[#This Row],[Task Code]],tasknos,6,FALSE)</f>
        <v>#N/A</v>
      </c>
    </row>
    <row r="12" spans="1:85" x14ac:dyDescent="0.25">
      <c r="A12" s="56"/>
      <c r="B12" s="31"/>
      <c r="C12" s="284"/>
      <c r="D12" s="290" t="e">
        <f>VLOOKUP(BillDetail_List[Part ID],FundingList,2,FALSE)</f>
        <v>#N/A</v>
      </c>
      <c r="E12" s="58"/>
      <c r="F12" s="20" t="e">
        <f>VLOOKUP(BillDetail_List[Task Code],JCodeList,5,FALSE)</f>
        <v>#N/A</v>
      </c>
      <c r="G12" s="21" t="e">
        <f>VLOOKUP(BillDetail_List[Task Code],JCodeList,2,FALSE)</f>
        <v>#N/A</v>
      </c>
      <c r="H12" s="22" t="e">
        <f>VLOOKUP(BillDetail_List[Activity Code],ActivityCodeList,2,FALSE)</f>
        <v>#N/A</v>
      </c>
      <c r="I12" s="22" t="str">
        <f>IF(ISBLANK(BillDetail_List[Expense Code]),"",VLOOKUP(BillDetail_List[Expense Code],ExpenseCodeList,2,FALSE))</f>
        <v/>
      </c>
      <c r="J12" s="31"/>
      <c r="K12" s="23"/>
      <c r="L12" s="59"/>
      <c r="M12" s="31"/>
      <c r="N12" s="31"/>
      <c r="O12" s="31"/>
      <c r="P12" s="57"/>
      <c r="Q12" s="22" t="e">
        <f>VLOOKUP(BillDetail_List[LTM],LTMList,3,FALSE)</f>
        <v>#N/A</v>
      </c>
      <c r="R12" s="22" t="e">
        <f>VLOOKUP(BillDetail_List[LTM],LTMList,4,FALSE)</f>
        <v>#N/A</v>
      </c>
      <c r="S12" s="25"/>
      <c r="T12" s="32"/>
      <c r="U12" s="382"/>
      <c r="V12" s="27">
        <f>IF(ISNA(VLOOKUP(BillDetail_List[LTM],LTM_List[],6,FALSE)) = TRUE,0,VLOOKUP(BillDetail_List[LTM],LTM_List[],6,FALSE))</f>
        <v>0</v>
      </c>
      <c r="W12" s="28" t="e">
        <f>VLOOKUP(BillDetail_List[Part ID],FundingList,8,FALSE)</f>
        <v>#N/A</v>
      </c>
      <c r="X12" s="322" t="e">
        <f>BillDetail_List[Base PC]</f>
        <v>#N/A</v>
      </c>
      <c r="Y12" s="322">
        <f>BillDetail_List[Counsel''s Base Fees]+BillDetail_List[Other Disbs]+BillDetail_List[ATE Premium]</f>
        <v>0</v>
      </c>
      <c r="Z12" s="29" t="e">
        <f>IF(CounselBaseFees=0,VLOOKUP(BillDetail_List[Part ID],FundingList,3,FALSE),VLOOKUP(BillDetail_List[LTM],LTMList,9,FALSE))</f>
        <v>#N/A</v>
      </c>
      <c r="AA12" s="30" t="e">
        <f>VLOOKUP(BillDetail_List[Part ID],FundingList,4,FALSE)</f>
        <v>#N/A</v>
      </c>
      <c r="AB12" s="322" t="e">
        <f>BillDetail_List[Total VAT]</f>
        <v>#N/A</v>
      </c>
      <c r="AC12" s="27" t="e">
        <f>VLOOKUP(BillDetail_List[Task Code],JCodeList,4,FALSE)</f>
        <v>#N/A</v>
      </c>
      <c r="AD12" s="31"/>
      <c r="AE12" s="31"/>
      <c r="AF12" s="22" t="e">
        <f>VLOOKUP(BillDetail_List[Activity Code],ActivityCodeList,5,FALSE)</f>
        <v>#N/A</v>
      </c>
      <c r="AG12" s="31"/>
      <c r="AH12" s="322" t="e">
        <f>IF(BillDetail_List[Entry_Alloc%]=0,(BillDetail_List[Time]*BillDetail_List[LTM Rate])*BillDetail_List[[#This Row],[Funding PerCent Allowed]],(BillDetail_List[Time]*BillDetail_List[LTM Rate])*BillDetail_List[[#This Row],[Funding PerCent Allowed]]*BillDetail_List[Entry_Alloc%])</f>
        <v>#N/A</v>
      </c>
      <c r="AI12" s="322" t="e">
        <f>BillDetail_List[Base PC]*BillDetail_List[VAT Rate]</f>
        <v>#N/A</v>
      </c>
      <c r="AJ12" s="322" t="e">
        <f>BillDetail_List[Base PC]*BillDetail_List[SF%]</f>
        <v>#N/A</v>
      </c>
      <c r="AK12" s="322" t="e">
        <f>BillDetail_List[SF on Base PC]*BillDetail_List[VAT Rate]</f>
        <v>#N/A</v>
      </c>
      <c r="AL12" s="322" t="e">
        <f>SUM(BillDetail_List[[#This Row],[Base PC]:[VAT on SF on Base PC]])</f>
        <v>#N/A</v>
      </c>
      <c r="AM12" s="61"/>
      <c r="AN12" s="322" t="e">
        <f>BillDetail_List[Counsel''s Base Fees]*BillDetail_List[VAT Rate]</f>
        <v>#N/A</v>
      </c>
      <c r="AO12" s="322" t="e">
        <f>BillDetail_List[Counsel''s Base Fees]*BillDetail_List[SF%]</f>
        <v>#N/A</v>
      </c>
      <c r="AP12" s="322" t="e">
        <f>BillDetail_List[Counsel''s SF]*BillDetail_List[VAT Rate]</f>
        <v>#N/A</v>
      </c>
      <c r="AQ12" s="322" t="e">
        <f>SUM(BillDetail_List[[#This Row],[Counsel''s Base Fees]:[VAT on Counsel''s SF]])</f>
        <v>#N/A</v>
      </c>
      <c r="AR12" s="61"/>
      <c r="AS12" s="61"/>
      <c r="AT12" s="322">
        <f>SUM(BillDetail_List[[#This Row],[Other Disbs]:[VAT On Other Disbs]])</f>
        <v>0</v>
      </c>
      <c r="AU12" s="390"/>
      <c r="AV12" s="322" t="e">
        <f>BillDetail_List[Other Disbs]+BillDetail_List[Counsel''s Base Fees]+BillDetail_List[Base PC]</f>
        <v>#N/A</v>
      </c>
      <c r="AW12" s="322" t="e">
        <f>BillDetail_List[VAT On Other Disbs]+BillDetail_List[VAT on Counsel''s SF]+BillDetail_List[VAT on Base Counsel Fees]+BillDetail_List[VAT on SF on Base PC]+BillDetail_List[VAT on Base PC]</f>
        <v>#N/A</v>
      </c>
      <c r="AX12" s="322" t="e">
        <f>BillDetail_List[Base PC]+BillDetail_List[SF on Base PC]</f>
        <v>#N/A</v>
      </c>
      <c r="AY12" s="322" t="e">
        <f>BillDetail_List[ATE Premium]+BillDetail_List[Other Disbs]+BillDetail_List[Counsel''s SF]+BillDetail_List[Counsel''s Base Fees]</f>
        <v>#N/A</v>
      </c>
      <c r="AZ12" s="322" t="e">
        <f>SUM(BillDetail_List[[#This Row],[Total VAT]:[Total Disbs]])</f>
        <v>#N/A</v>
      </c>
      <c r="BA12" s="315" t="e">
        <f>VLOOKUP(BillDetail_List[[#This Row],[Phase Code]],phasenos,4,FALSE)</f>
        <v>#N/A</v>
      </c>
      <c r="BB12" s="350" t="e">
        <f>VLOOKUP(BillDetail_List[[#This Row],[Task Code]],tasknos,6,FALSE)</f>
        <v>#N/A</v>
      </c>
    </row>
    <row r="13" spans="1:85" x14ac:dyDescent="0.25">
      <c r="A13" s="56"/>
      <c r="B13" s="31"/>
      <c r="C13" s="284"/>
      <c r="D13" s="290" t="e">
        <f>VLOOKUP(BillDetail_List[Part ID],FundingList,2,FALSE)</f>
        <v>#N/A</v>
      </c>
      <c r="E13" s="58"/>
      <c r="F13" s="20" t="e">
        <f>VLOOKUP(BillDetail_List[Task Code],JCodeList,5,FALSE)</f>
        <v>#N/A</v>
      </c>
      <c r="G13" s="21" t="e">
        <f>VLOOKUP(BillDetail_List[Task Code],JCodeList,2,FALSE)</f>
        <v>#N/A</v>
      </c>
      <c r="H13" s="22" t="e">
        <f>VLOOKUP(BillDetail_List[Activity Code],ActivityCodeList,2,FALSE)</f>
        <v>#N/A</v>
      </c>
      <c r="I13" s="22" t="str">
        <f>IF(ISBLANK(BillDetail_List[Expense Code]),"",VLOOKUP(BillDetail_List[Expense Code],ExpenseCodeList,2,FALSE))</f>
        <v/>
      </c>
      <c r="J13" s="31"/>
      <c r="K13" s="23"/>
      <c r="L13" s="59"/>
      <c r="M13" s="31"/>
      <c r="N13" s="31"/>
      <c r="O13" s="31"/>
      <c r="P13" s="57"/>
      <c r="Q13" s="22" t="e">
        <f>VLOOKUP(BillDetail_List[LTM],LTMList,3,FALSE)</f>
        <v>#N/A</v>
      </c>
      <c r="R13" s="22" t="e">
        <f>VLOOKUP(BillDetail_List[LTM],LTMList,4,FALSE)</f>
        <v>#N/A</v>
      </c>
      <c r="S13" s="25"/>
      <c r="T13" s="32"/>
      <c r="U13" s="60"/>
      <c r="V13" s="27">
        <f>IF(ISNA(VLOOKUP(BillDetail_List[LTM],LTM_List[],6,FALSE)) = TRUE,0,VLOOKUP(BillDetail_List[LTM],LTM_List[],6,FALSE))</f>
        <v>0</v>
      </c>
      <c r="W13" s="28" t="e">
        <f>VLOOKUP(BillDetail_List[Part ID],FundingList,8,FALSE)</f>
        <v>#N/A</v>
      </c>
      <c r="X13" s="322" t="e">
        <f>BillDetail_List[Base PC]</f>
        <v>#N/A</v>
      </c>
      <c r="Y13" s="322">
        <f>BillDetail_List[Counsel''s Base Fees]+BillDetail_List[Other Disbs]+BillDetail_List[ATE Premium]</f>
        <v>0</v>
      </c>
      <c r="Z13" s="29" t="e">
        <f>IF(CounselBaseFees=0,VLOOKUP(BillDetail_List[Part ID],FundingList,3,FALSE),VLOOKUP(BillDetail_List[LTM],LTMList,9,FALSE))</f>
        <v>#N/A</v>
      </c>
      <c r="AA13" s="30" t="e">
        <f>VLOOKUP(BillDetail_List[Part ID],FundingList,4,FALSE)</f>
        <v>#N/A</v>
      </c>
      <c r="AB13" s="322" t="e">
        <f>BillDetail_List[Total VAT]</f>
        <v>#N/A</v>
      </c>
      <c r="AC13" s="27" t="e">
        <f>VLOOKUP(BillDetail_List[Task Code],JCodeList,4,FALSE)</f>
        <v>#N/A</v>
      </c>
      <c r="AD13" s="31"/>
      <c r="AE13" s="31"/>
      <c r="AF13" s="22" t="e">
        <f>VLOOKUP(BillDetail_List[Activity Code],ActivityCodeList,5,FALSE)</f>
        <v>#N/A</v>
      </c>
      <c r="AG13" s="31"/>
      <c r="AH13" s="322" t="e">
        <f>IF(BillDetail_List[Entry_Alloc%]=0,(BillDetail_List[Time]*BillDetail_List[LTM Rate])*BillDetail_List[[#This Row],[Funding PerCent Allowed]],(BillDetail_List[Time]*BillDetail_List[LTM Rate])*BillDetail_List[[#This Row],[Funding PerCent Allowed]]*BillDetail_List[Entry_Alloc%])</f>
        <v>#N/A</v>
      </c>
      <c r="AI13" s="322" t="e">
        <f>BillDetail_List[Base PC]*BillDetail_List[VAT Rate]</f>
        <v>#N/A</v>
      </c>
      <c r="AJ13" s="322" t="e">
        <f>BillDetail_List[Base PC]*BillDetail_List[SF%]</f>
        <v>#N/A</v>
      </c>
      <c r="AK13" s="322" t="e">
        <f>BillDetail_List[SF on Base PC]*BillDetail_List[VAT Rate]</f>
        <v>#N/A</v>
      </c>
      <c r="AL13" s="322" t="e">
        <f>SUM(BillDetail_List[[#This Row],[Base PC]:[VAT on SF on Base PC]])</f>
        <v>#N/A</v>
      </c>
      <c r="AM13" s="61"/>
      <c r="AN13" s="322" t="e">
        <f>BillDetail_List[Counsel''s Base Fees]*BillDetail_List[VAT Rate]</f>
        <v>#N/A</v>
      </c>
      <c r="AO13" s="322" t="e">
        <f>BillDetail_List[Counsel''s Base Fees]*BillDetail_List[SF%]</f>
        <v>#N/A</v>
      </c>
      <c r="AP13" s="322" t="e">
        <f>BillDetail_List[Counsel''s SF]*BillDetail_List[VAT Rate]</f>
        <v>#N/A</v>
      </c>
      <c r="AQ13" s="322" t="e">
        <f>SUM(BillDetail_List[[#This Row],[Counsel''s Base Fees]:[VAT on Counsel''s SF]])</f>
        <v>#N/A</v>
      </c>
      <c r="AR13" s="61"/>
      <c r="AS13" s="61"/>
      <c r="AT13" s="322">
        <f>SUM(BillDetail_List[[#This Row],[Other Disbs]:[VAT On Other Disbs]])</f>
        <v>0</v>
      </c>
      <c r="AU13" s="390"/>
      <c r="AV13" s="322" t="e">
        <f>BillDetail_List[Other Disbs]+BillDetail_List[Counsel''s Base Fees]+BillDetail_List[Base PC]</f>
        <v>#N/A</v>
      </c>
      <c r="AW13" s="322" t="e">
        <f>BillDetail_List[VAT On Other Disbs]+BillDetail_List[VAT on Counsel''s SF]+BillDetail_List[VAT on Base Counsel Fees]+BillDetail_List[VAT on SF on Base PC]+BillDetail_List[VAT on Base PC]</f>
        <v>#N/A</v>
      </c>
      <c r="AX13" s="322" t="e">
        <f>BillDetail_List[Base PC]+BillDetail_List[SF on Base PC]</f>
        <v>#N/A</v>
      </c>
      <c r="AY13" s="322" t="e">
        <f>BillDetail_List[ATE Premium]+BillDetail_List[Other Disbs]+BillDetail_List[Counsel''s SF]+BillDetail_List[Counsel''s Base Fees]</f>
        <v>#N/A</v>
      </c>
      <c r="AZ13" s="322" t="e">
        <f>SUM(BillDetail_List[[#This Row],[Total VAT]:[Total Disbs]])</f>
        <v>#N/A</v>
      </c>
      <c r="BA13" s="315" t="e">
        <f>VLOOKUP(BillDetail_List[[#This Row],[Phase Code]],phasenos,4,FALSE)</f>
        <v>#N/A</v>
      </c>
      <c r="BB13" s="350" t="e">
        <f>VLOOKUP(BillDetail_List[[#This Row],[Task Code]],tasknos,6,FALSE)</f>
        <v>#N/A</v>
      </c>
    </row>
    <row r="14" spans="1:85" x14ac:dyDescent="0.25">
      <c r="A14" s="56"/>
      <c r="B14" s="31"/>
      <c r="C14" s="284"/>
      <c r="D14" s="290" t="e">
        <f>VLOOKUP(BillDetail_List[Part ID],FundingList,2,FALSE)</f>
        <v>#N/A</v>
      </c>
      <c r="E14" s="58"/>
      <c r="F14" s="20" t="e">
        <f>VLOOKUP(BillDetail_List[Task Code],JCodeList,5,FALSE)</f>
        <v>#N/A</v>
      </c>
      <c r="G14" s="21" t="e">
        <f>VLOOKUP(BillDetail_List[Task Code],JCodeList,2,FALSE)</f>
        <v>#N/A</v>
      </c>
      <c r="H14" s="22" t="e">
        <f>VLOOKUP(BillDetail_List[Activity Code],ActivityCodeList,2,FALSE)</f>
        <v>#N/A</v>
      </c>
      <c r="I14" s="22" t="str">
        <f>IF(ISBLANK(BillDetail_List[Expense Code]),"",VLOOKUP(BillDetail_List[Expense Code],ExpenseCodeList,2,FALSE))</f>
        <v/>
      </c>
      <c r="J14" s="31"/>
      <c r="K14" s="23"/>
      <c r="L14" s="59"/>
      <c r="M14" s="31"/>
      <c r="N14" s="33"/>
      <c r="O14" s="33"/>
      <c r="P14" s="57"/>
      <c r="Q14" s="22" t="e">
        <f>VLOOKUP(BillDetail_List[LTM],LTMList,3,FALSE)</f>
        <v>#N/A</v>
      </c>
      <c r="R14" s="22" t="e">
        <f>VLOOKUP(BillDetail_List[LTM],LTMList,4,FALSE)</f>
        <v>#N/A</v>
      </c>
      <c r="S14" s="25"/>
      <c r="T14" s="34"/>
      <c r="U14" s="382"/>
      <c r="V14" s="27">
        <f>IF(ISNA(VLOOKUP(BillDetail_List[LTM],LTM_List[],6,FALSE)) = TRUE,0,VLOOKUP(BillDetail_List[LTM],LTM_List[],6,FALSE))</f>
        <v>0</v>
      </c>
      <c r="W14" s="28" t="e">
        <f>VLOOKUP(BillDetail_List[Part ID],FundingList,8,FALSE)</f>
        <v>#N/A</v>
      </c>
      <c r="X14" s="322" t="e">
        <f>BillDetail_List[Base PC]</f>
        <v>#N/A</v>
      </c>
      <c r="Y14" s="322">
        <f>BillDetail_List[Counsel''s Base Fees]+BillDetail_List[Other Disbs]+BillDetail_List[ATE Premium]</f>
        <v>0</v>
      </c>
      <c r="Z14" s="29" t="e">
        <f>IF(CounselBaseFees=0,VLOOKUP(BillDetail_List[Part ID],FundingList,3,FALSE),VLOOKUP(BillDetail_List[LTM],LTMList,9,FALSE))</f>
        <v>#N/A</v>
      </c>
      <c r="AA14" s="30" t="e">
        <f>VLOOKUP(BillDetail_List[Part ID],FundingList,4,FALSE)</f>
        <v>#N/A</v>
      </c>
      <c r="AB14" s="322" t="e">
        <f>BillDetail_List[Total VAT]</f>
        <v>#N/A</v>
      </c>
      <c r="AC14" s="27" t="e">
        <f>VLOOKUP(BillDetail_List[Task Code],JCodeList,4,FALSE)</f>
        <v>#N/A</v>
      </c>
      <c r="AD14" s="31"/>
      <c r="AE14" s="31"/>
      <c r="AF14" s="22" t="e">
        <f>VLOOKUP(BillDetail_List[Activity Code],ActivityCodeList,5,FALSE)</f>
        <v>#N/A</v>
      </c>
      <c r="AG14" s="35"/>
      <c r="AH14" s="322" t="e">
        <f>IF(BillDetail_List[Entry_Alloc%]=0,(BillDetail_List[Time]*BillDetail_List[LTM Rate])*BillDetail_List[[#This Row],[Funding PerCent Allowed]],(BillDetail_List[Time]*BillDetail_List[LTM Rate])*BillDetail_List[[#This Row],[Funding PerCent Allowed]]*BillDetail_List[Entry_Alloc%])</f>
        <v>#N/A</v>
      </c>
      <c r="AI14" s="322" t="e">
        <f>BillDetail_List[Base PC]*BillDetail_List[VAT Rate]</f>
        <v>#N/A</v>
      </c>
      <c r="AJ14" s="322" t="e">
        <f>BillDetail_List[Base PC]*BillDetail_List[SF%]</f>
        <v>#N/A</v>
      </c>
      <c r="AK14" s="322" t="e">
        <f>BillDetail_List[SF on Base PC]*BillDetail_List[VAT Rate]</f>
        <v>#N/A</v>
      </c>
      <c r="AL14" s="322" t="e">
        <f>SUM(BillDetail_List[[#This Row],[Base PC]:[VAT on SF on Base PC]])</f>
        <v>#N/A</v>
      </c>
      <c r="AM14" s="385"/>
      <c r="AN14" s="322" t="e">
        <f>BillDetail_List[Counsel''s Base Fees]*BillDetail_List[VAT Rate]</f>
        <v>#N/A</v>
      </c>
      <c r="AO14" s="322" t="e">
        <f>BillDetail_List[Counsel''s Base Fees]*BillDetail_List[SF%]</f>
        <v>#N/A</v>
      </c>
      <c r="AP14" s="322" t="e">
        <f>BillDetail_List[Counsel''s SF]*BillDetail_List[VAT Rate]</f>
        <v>#N/A</v>
      </c>
      <c r="AQ14" s="322" t="e">
        <f>SUM(BillDetail_List[[#This Row],[Counsel''s Base Fees]:[VAT on Counsel''s SF]])</f>
        <v>#N/A</v>
      </c>
      <c r="AR14" s="385"/>
      <c r="AS14" s="61"/>
      <c r="AT14" s="322">
        <f>SUM(BillDetail_List[[#This Row],[Other Disbs]:[VAT On Other Disbs]])</f>
        <v>0</v>
      </c>
      <c r="AU14" s="391"/>
      <c r="AV14" s="322" t="e">
        <f>BillDetail_List[Other Disbs]+BillDetail_List[Counsel''s Base Fees]+BillDetail_List[Base PC]</f>
        <v>#N/A</v>
      </c>
      <c r="AW14" s="322" t="e">
        <f>BillDetail_List[VAT On Other Disbs]+BillDetail_List[VAT on Counsel''s SF]+BillDetail_List[VAT on Base Counsel Fees]+BillDetail_List[VAT on SF on Base PC]+BillDetail_List[VAT on Base PC]</f>
        <v>#N/A</v>
      </c>
      <c r="AX14" s="322" t="e">
        <f>BillDetail_List[Base PC]+BillDetail_List[SF on Base PC]</f>
        <v>#N/A</v>
      </c>
      <c r="AY14" s="322" t="e">
        <f>BillDetail_List[ATE Premium]+BillDetail_List[Other Disbs]+BillDetail_List[Counsel''s SF]+BillDetail_List[Counsel''s Base Fees]</f>
        <v>#N/A</v>
      </c>
      <c r="AZ14" s="322" t="e">
        <f>SUM(BillDetail_List[[#This Row],[Total VAT]:[Total Disbs]])</f>
        <v>#N/A</v>
      </c>
      <c r="BA14" s="315" t="e">
        <f>VLOOKUP(BillDetail_List[[#This Row],[Phase Code]],phasenos,4,FALSE)</f>
        <v>#N/A</v>
      </c>
      <c r="BB14" s="350" t="e">
        <f>VLOOKUP(BillDetail_List[[#This Row],[Task Code]],tasknos,6,FALSE)</f>
        <v>#N/A</v>
      </c>
    </row>
    <row r="15" spans="1:85" x14ac:dyDescent="0.25">
      <c r="A15" s="56"/>
      <c r="B15" s="31"/>
      <c r="C15" s="284"/>
      <c r="D15" s="290" t="e">
        <f>VLOOKUP(BillDetail_List[Part ID],FundingList,2,FALSE)</f>
        <v>#N/A</v>
      </c>
      <c r="E15" s="58"/>
      <c r="F15" s="20" t="e">
        <f>VLOOKUP(BillDetail_List[Task Code],JCodeList,5,FALSE)</f>
        <v>#N/A</v>
      </c>
      <c r="G15" s="21" t="e">
        <f>VLOOKUP(BillDetail_List[Task Code],JCodeList,2,FALSE)</f>
        <v>#N/A</v>
      </c>
      <c r="H15" s="22" t="e">
        <f>VLOOKUP(BillDetail_List[Activity Code],ActivityCodeList,2,FALSE)</f>
        <v>#N/A</v>
      </c>
      <c r="I15" s="22" t="str">
        <f>IF(ISBLANK(BillDetail_List[Expense Code]),"",VLOOKUP(BillDetail_List[Expense Code],ExpenseCodeList,2,FALSE))</f>
        <v/>
      </c>
      <c r="J15" s="31"/>
      <c r="K15" s="23"/>
      <c r="L15" s="59"/>
      <c r="M15" s="31"/>
      <c r="N15" s="31"/>
      <c r="O15" s="31"/>
      <c r="P15" s="57"/>
      <c r="Q15" s="22" t="e">
        <f>VLOOKUP(BillDetail_List[LTM],LTMList,3,FALSE)</f>
        <v>#N/A</v>
      </c>
      <c r="R15" s="22" t="e">
        <f>VLOOKUP(BillDetail_List[LTM],LTMList,4,FALSE)</f>
        <v>#N/A</v>
      </c>
      <c r="S15" s="25"/>
      <c r="T15" s="32"/>
      <c r="U15" s="60"/>
      <c r="V15" s="27">
        <f>IF(ISNA(VLOOKUP(BillDetail_List[LTM],LTM_List[],6,FALSE)) = TRUE,0,VLOOKUP(BillDetail_List[LTM],LTM_List[],6,FALSE))</f>
        <v>0</v>
      </c>
      <c r="W15" s="28" t="e">
        <f>VLOOKUP(BillDetail_List[Part ID],FundingList,8,FALSE)</f>
        <v>#N/A</v>
      </c>
      <c r="X15" s="322" t="e">
        <f>BillDetail_List[Base PC]</f>
        <v>#N/A</v>
      </c>
      <c r="Y15" s="322">
        <f>BillDetail_List[Counsel''s Base Fees]+BillDetail_List[Other Disbs]+BillDetail_List[ATE Premium]</f>
        <v>0</v>
      </c>
      <c r="Z15" s="29" t="e">
        <f>IF(CounselBaseFees=0,VLOOKUP(BillDetail_List[Part ID],FundingList,3,FALSE),VLOOKUP(BillDetail_List[LTM],LTMList,9,FALSE))</f>
        <v>#N/A</v>
      </c>
      <c r="AA15" s="30" t="e">
        <f>VLOOKUP(BillDetail_List[Part ID],FundingList,4,FALSE)</f>
        <v>#N/A</v>
      </c>
      <c r="AB15" s="322" t="e">
        <f>BillDetail_List[Total VAT]</f>
        <v>#N/A</v>
      </c>
      <c r="AC15" s="27" t="e">
        <f>VLOOKUP(BillDetail_List[Task Code],JCodeList,4,FALSE)</f>
        <v>#N/A</v>
      </c>
      <c r="AD15" s="31"/>
      <c r="AE15" s="31"/>
      <c r="AF15" s="22" t="e">
        <f>VLOOKUP(BillDetail_List[Activity Code],ActivityCodeList,5,FALSE)</f>
        <v>#N/A</v>
      </c>
      <c r="AG15" s="31"/>
      <c r="AH15" s="322" t="e">
        <f>IF(BillDetail_List[Entry_Alloc%]=0,(BillDetail_List[Time]*BillDetail_List[LTM Rate])*BillDetail_List[[#This Row],[Funding PerCent Allowed]],(BillDetail_List[Time]*BillDetail_List[LTM Rate])*BillDetail_List[[#This Row],[Funding PerCent Allowed]]*BillDetail_List[Entry_Alloc%])</f>
        <v>#N/A</v>
      </c>
      <c r="AI15" s="322" t="e">
        <f>BillDetail_List[Base PC]*BillDetail_List[VAT Rate]</f>
        <v>#N/A</v>
      </c>
      <c r="AJ15" s="322" t="e">
        <f>BillDetail_List[Base PC]*BillDetail_List[SF%]</f>
        <v>#N/A</v>
      </c>
      <c r="AK15" s="322" t="e">
        <f>BillDetail_List[SF on Base PC]*BillDetail_List[VAT Rate]</f>
        <v>#N/A</v>
      </c>
      <c r="AL15" s="322" t="e">
        <f>SUM(BillDetail_List[[#This Row],[Base PC]:[VAT on SF on Base PC]])</f>
        <v>#N/A</v>
      </c>
      <c r="AM15" s="61"/>
      <c r="AN15" s="322" t="e">
        <f>BillDetail_List[Counsel''s Base Fees]*BillDetail_List[VAT Rate]</f>
        <v>#N/A</v>
      </c>
      <c r="AO15" s="322" t="e">
        <f>BillDetail_List[Counsel''s Base Fees]*BillDetail_List[SF%]</f>
        <v>#N/A</v>
      </c>
      <c r="AP15" s="322" t="e">
        <f>BillDetail_List[Counsel''s SF]*BillDetail_List[VAT Rate]</f>
        <v>#N/A</v>
      </c>
      <c r="AQ15" s="322" t="e">
        <f>SUM(BillDetail_List[[#This Row],[Counsel''s Base Fees]:[VAT on Counsel''s SF]])</f>
        <v>#N/A</v>
      </c>
      <c r="AR15" s="61"/>
      <c r="AS15" s="61"/>
      <c r="AT15" s="322">
        <f>SUM(BillDetail_List[[#This Row],[Other Disbs]:[VAT On Other Disbs]])</f>
        <v>0</v>
      </c>
      <c r="AU15" s="390"/>
      <c r="AV15" s="322" t="e">
        <f>BillDetail_List[Other Disbs]+BillDetail_List[Counsel''s Base Fees]+BillDetail_List[Base PC]</f>
        <v>#N/A</v>
      </c>
      <c r="AW15" s="322" t="e">
        <f>BillDetail_List[VAT On Other Disbs]+BillDetail_List[VAT on Counsel''s SF]+BillDetail_List[VAT on Base Counsel Fees]+BillDetail_List[VAT on SF on Base PC]+BillDetail_List[VAT on Base PC]</f>
        <v>#N/A</v>
      </c>
      <c r="AX15" s="322" t="e">
        <f>BillDetail_List[Base PC]+BillDetail_List[SF on Base PC]</f>
        <v>#N/A</v>
      </c>
      <c r="AY15" s="322" t="e">
        <f>BillDetail_List[ATE Premium]+BillDetail_List[Other Disbs]+BillDetail_List[Counsel''s SF]+BillDetail_List[Counsel''s Base Fees]</f>
        <v>#N/A</v>
      </c>
      <c r="AZ15" s="322" t="e">
        <f>SUM(BillDetail_List[[#This Row],[Total VAT]:[Total Disbs]])</f>
        <v>#N/A</v>
      </c>
      <c r="BA15" s="315" t="e">
        <f>VLOOKUP(BillDetail_List[[#This Row],[Phase Code]],phasenos,4,FALSE)</f>
        <v>#N/A</v>
      </c>
      <c r="BB15" s="350" t="e">
        <f>VLOOKUP(BillDetail_List[[#This Row],[Task Code]],tasknos,6,FALSE)</f>
        <v>#N/A</v>
      </c>
    </row>
    <row r="16" spans="1:85" x14ac:dyDescent="0.25">
      <c r="A16" s="56"/>
      <c r="B16" s="31"/>
      <c r="C16" s="284"/>
      <c r="D16" s="290" t="e">
        <f>VLOOKUP(BillDetail_List[Part ID],FundingList,2,FALSE)</f>
        <v>#N/A</v>
      </c>
      <c r="E16" s="58"/>
      <c r="F16" s="20" t="e">
        <f>VLOOKUP(BillDetail_List[Task Code],JCodeList,5,FALSE)</f>
        <v>#N/A</v>
      </c>
      <c r="G16" s="21" t="e">
        <f>VLOOKUP(BillDetail_List[Task Code],JCodeList,2,FALSE)</f>
        <v>#N/A</v>
      </c>
      <c r="H16" s="22" t="e">
        <f>VLOOKUP(BillDetail_List[Activity Code],ActivityCodeList,2,FALSE)</f>
        <v>#N/A</v>
      </c>
      <c r="I16" s="22" t="str">
        <f>IF(ISBLANK(BillDetail_List[Expense Code]),"",VLOOKUP(BillDetail_List[Expense Code],ExpenseCodeList,2,FALSE))</f>
        <v/>
      </c>
      <c r="J16" s="31"/>
      <c r="K16" s="23"/>
      <c r="L16" s="59"/>
      <c r="M16" s="31"/>
      <c r="N16" s="31"/>
      <c r="O16" s="31"/>
      <c r="P16" s="57"/>
      <c r="Q16" s="22" t="e">
        <f>VLOOKUP(BillDetail_List[LTM],LTMList,3,FALSE)</f>
        <v>#N/A</v>
      </c>
      <c r="R16" s="22" t="e">
        <f>VLOOKUP(BillDetail_List[LTM],LTMList,4,FALSE)</f>
        <v>#N/A</v>
      </c>
      <c r="S16" s="25"/>
      <c r="T16" s="32"/>
      <c r="U16" s="60"/>
      <c r="V16" s="27">
        <f>IF(ISNA(VLOOKUP(BillDetail_List[LTM],LTM_List[],6,FALSE)) = TRUE,0,VLOOKUP(BillDetail_List[LTM],LTM_List[],6,FALSE))</f>
        <v>0</v>
      </c>
      <c r="W16" s="28" t="e">
        <f>VLOOKUP(BillDetail_List[Part ID],FundingList,8,FALSE)</f>
        <v>#N/A</v>
      </c>
      <c r="X16" s="322" t="e">
        <f>BillDetail_List[Base PC]</f>
        <v>#N/A</v>
      </c>
      <c r="Y16" s="322">
        <f>BillDetail_List[Counsel''s Base Fees]+BillDetail_List[Other Disbs]+BillDetail_List[ATE Premium]</f>
        <v>0</v>
      </c>
      <c r="Z16" s="29" t="e">
        <f>IF(CounselBaseFees=0,VLOOKUP(BillDetail_List[Part ID],FundingList,3,FALSE),VLOOKUP(BillDetail_List[LTM],LTMList,9,FALSE))</f>
        <v>#N/A</v>
      </c>
      <c r="AA16" s="30" t="e">
        <f>VLOOKUP(BillDetail_List[Part ID],FundingList,4,FALSE)</f>
        <v>#N/A</v>
      </c>
      <c r="AB16" s="322" t="e">
        <f>BillDetail_List[Total VAT]</f>
        <v>#N/A</v>
      </c>
      <c r="AC16" s="27" t="e">
        <f>VLOOKUP(BillDetail_List[Task Code],JCodeList,4,FALSE)</f>
        <v>#N/A</v>
      </c>
      <c r="AD16" s="31"/>
      <c r="AE16" s="31"/>
      <c r="AF16" s="22" t="e">
        <f>VLOOKUP(BillDetail_List[Activity Code],ActivityCodeList,5,FALSE)</f>
        <v>#N/A</v>
      </c>
      <c r="AG16" s="31"/>
      <c r="AH16" s="322" t="e">
        <f>IF(BillDetail_List[Entry_Alloc%]=0,(BillDetail_List[Time]*BillDetail_List[LTM Rate])*BillDetail_List[[#This Row],[Funding PerCent Allowed]],(BillDetail_List[Time]*BillDetail_List[LTM Rate])*BillDetail_List[[#This Row],[Funding PerCent Allowed]]*BillDetail_List[Entry_Alloc%])</f>
        <v>#N/A</v>
      </c>
      <c r="AI16" s="322" t="e">
        <f>BillDetail_List[Base PC]*BillDetail_List[VAT Rate]</f>
        <v>#N/A</v>
      </c>
      <c r="AJ16" s="322" t="e">
        <f>BillDetail_List[Base PC]*BillDetail_List[SF%]</f>
        <v>#N/A</v>
      </c>
      <c r="AK16" s="322" t="e">
        <f>BillDetail_List[SF on Base PC]*BillDetail_List[VAT Rate]</f>
        <v>#N/A</v>
      </c>
      <c r="AL16" s="322" t="e">
        <f>SUM(BillDetail_List[[#This Row],[Base PC]:[VAT on SF on Base PC]])</f>
        <v>#N/A</v>
      </c>
      <c r="AM16" s="61"/>
      <c r="AN16" s="322" t="e">
        <f>BillDetail_List[Counsel''s Base Fees]*BillDetail_List[VAT Rate]</f>
        <v>#N/A</v>
      </c>
      <c r="AO16" s="322" t="e">
        <f>BillDetail_List[Counsel''s Base Fees]*BillDetail_List[SF%]</f>
        <v>#N/A</v>
      </c>
      <c r="AP16" s="322" t="e">
        <f>BillDetail_List[Counsel''s SF]*BillDetail_List[VAT Rate]</f>
        <v>#N/A</v>
      </c>
      <c r="AQ16" s="322" t="e">
        <f>SUM(BillDetail_List[[#This Row],[Counsel''s Base Fees]:[VAT on Counsel''s SF]])</f>
        <v>#N/A</v>
      </c>
      <c r="AR16" s="61"/>
      <c r="AS16" s="61"/>
      <c r="AT16" s="322">
        <f>SUM(BillDetail_List[[#This Row],[Other Disbs]:[VAT On Other Disbs]])</f>
        <v>0</v>
      </c>
      <c r="AU16" s="390"/>
      <c r="AV16" s="322" t="e">
        <f>BillDetail_List[Other Disbs]+BillDetail_List[Counsel''s Base Fees]+BillDetail_List[Base PC]</f>
        <v>#N/A</v>
      </c>
      <c r="AW16" s="322" t="e">
        <f>BillDetail_List[VAT On Other Disbs]+BillDetail_List[VAT on Counsel''s SF]+BillDetail_List[VAT on Base Counsel Fees]+BillDetail_List[VAT on SF on Base PC]+BillDetail_List[VAT on Base PC]</f>
        <v>#N/A</v>
      </c>
      <c r="AX16" s="322" t="e">
        <f>BillDetail_List[Base PC]+BillDetail_List[SF on Base PC]</f>
        <v>#N/A</v>
      </c>
      <c r="AY16" s="322" t="e">
        <f>BillDetail_List[ATE Premium]+BillDetail_List[Other Disbs]+BillDetail_List[Counsel''s SF]+BillDetail_List[Counsel''s Base Fees]</f>
        <v>#N/A</v>
      </c>
      <c r="AZ16" s="322" t="e">
        <f>SUM(BillDetail_List[[#This Row],[Total VAT]:[Total Disbs]])</f>
        <v>#N/A</v>
      </c>
      <c r="BA16" s="315" t="e">
        <f>VLOOKUP(BillDetail_List[[#This Row],[Phase Code]],phasenos,4,FALSE)</f>
        <v>#N/A</v>
      </c>
      <c r="BB16" s="350" t="e">
        <f>VLOOKUP(BillDetail_List[[#This Row],[Task Code]],tasknos,6,FALSE)</f>
        <v>#N/A</v>
      </c>
    </row>
    <row r="17" spans="1:54" x14ac:dyDescent="0.25">
      <c r="A17" s="56"/>
      <c r="B17" s="31"/>
      <c r="C17" s="284"/>
      <c r="D17" s="290" t="e">
        <f>VLOOKUP(BillDetail_List[Part ID],FundingList,2,FALSE)</f>
        <v>#N/A</v>
      </c>
      <c r="E17" s="58"/>
      <c r="F17" s="20" t="e">
        <f>VLOOKUP(BillDetail_List[Task Code],JCodeList,5,FALSE)</f>
        <v>#N/A</v>
      </c>
      <c r="G17" s="21" t="e">
        <f>VLOOKUP(BillDetail_List[Task Code],JCodeList,2,FALSE)</f>
        <v>#N/A</v>
      </c>
      <c r="H17" s="22" t="e">
        <f>VLOOKUP(BillDetail_List[Activity Code],ActivityCodeList,2,FALSE)</f>
        <v>#N/A</v>
      </c>
      <c r="I17" s="22" t="str">
        <f>IF(ISBLANK(BillDetail_List[Expense Code]),"",VLOOKUP(BillDetail_List[Expense Code],ExpenseCodeList,2,FALSE))</f>
        <v/>
      </c>
      <c r="J17" s="31"/>
      <c r="K17" s="23"/>
      <c r="L17" s="59"/>
      <c r="M17" s="31"/>
      <c r="N17" s="31"/>
      <c r="O17" s="31"/>
      <c r="P17" s="57"/>
      <c r="Q17" s="22" t="e">
        <f>VLOOKUP(BillDetail_List[LTM],LTMList,3,FALSE)</f>
        <v>#N/A</v>
      </c>
      <c r="R17" s="22" t="e">
        <f>VLOOKUP(BillDetail_List[LTM],LTMList,4,FALSE)</f>
        <v>#N/A</v>
      </c>
      <c r="S17" s="25"/>
      <c r="T17" s="32"/>
      <c r="U17" s="60"/>
      <c r="V17" s="27">
        <f>IF(ISNA(VLOOKUP(BillDetail_List[LTM],LTM_List[],6,FALSE)) = TRUE,0,VLOOKUP(BillDetail_List[LTM],LTM_List[],6,FALSE))</f>
        <v>0</v>
      </c>
      <c r="W17" s="28" t="e">
        <f>VLOOKUP(BillDetail_List[Part ID],FundingList,8,FALSE)</f>
        <v>#N/A</v>
      </c>
      <c r="X17" s="322" t="e">
        <f>BillDetail_List[Base PC]</f>
        <v>#N/A</v>
      </c>
      <c r="Y17" s="322">
        <f>BillDetail_List[Counsel''s Base Fees]+BillDetail_List[Other Disbs]+BillDetail_List[ATE Premium]</f>
        <v>0</v>
      </c>
      <c r="Z17" s="29" t="e">
        <f>IF(CounselBaseFees=0,VLOOKUP(BillDetail_List[Part ID],FundingList,3,FALSE),VLOOKUP(BillDetail_List[LTM],LTMList,9,FALSE))</f>
        <v>#N/A</v>
      </c>
      <c r="AA17" s="30" t="e">
        <f>VLOOKUP(BillDetail_List[Part ID],FundingList,4,FALSE)</f>
        <v>#N/A</v>
      </c>
      <c r="AB17" s="322" t="e">
        <f>BillDetail_List[Total VAT]</f>
        <v>#N/A</v>
      </c>
      <c r="AC17" s="27" t="e">
        <f>VLOOKUP(BillDetail_List[Task Code],JCodeList,4,FALSE)</f>
        <v>#N/A</v>
      </c>
      <c r="AD17" s="31"/>
      <c r="AE17" s="31"/>
      <c r="AF17" s="22" t="e">
        <f>VLOOKUP(BillDetail_List[Activity Code],ActivityCodeList,5,FALSE)</f>
        <v>#N/A</v>
      </c>
      <c r="AG17" s="31"/>
      <c r="AH17" s="322" t="e">
        <f>IF(BillDetail_List[Entry_Alloc%]=0,(BillDetail_List[Time]*BillDetail_List[LTM Rate])*BillDetail_List[[#This Row],[Funding PerCent Allowed]],(BillDetail_List[Time]*BillDetail_List[LTM Rate])*BillDetail_List[[#This Row],[Funding PerCent Allowed]]*BillDetail_List[Entry_Alloc%])</f>
        <v>#N/A</v>
      </c>
      <c r="AI17" s="322" t="e">
        <f>BillDetail_List[Base PC]*BillDetail_List[VAT Rate]</f>
        <v>#N/A</v>
      </c>
      <c r="AJ17" s="322" t="e">
        <f>BillDetail_List[Base PC]*BillDetail_List[SF%]</f>
        <v>#N/A</v>
      </c>
      <c r="AK17" s="322" t="e">
        <f>BillDetail_List[SF on Base PC]*BillDetail_List[VAT Rate]</f>
        <v>#N/A</v>
      </c>
      <c r="AL17" s="322" t="e">
        <f>SUM(BillDetail_List[[#This Row],[Base PC]:[VAT on SF on Base PC]])</f>
        <v>#N/A</v>
      </c>
      <c r="AM17" s="61"/>
      <c r="AN17" s="322" t="e">
        <f>BillDetail_List[Counsel''s Base Fees]*BillDetail_List[VAT Rate]</f>
        <v>#N/A</v>
      </c>
      <c r="AO17" s="322" t="e">
        <f>BillDetail_List[Counsel''s Base Fees]*BillDetail_List[SF%]</f>
        <v>#N/A</v>
      </c>
      <c r="AP17" s="322" t="e">
        <f>BillDetail_List[Counsel''s SF]*BillDetail_List[VAT Rate]</f>
        <v>#N/A</v>
      </c>
      <c r="AQ17" s="322" t="e">
        <f>SUM(BillDetail_List[[#This Row],[Counsel''s Base Fees]:[VAT on Counsel''s SF]])</f>
        <v>#N/A</v>
      </c>
      <c r="AR17" s="61"/>
      <c r="AS17" s="61"/>
      <c r="AT17" s="322">
        <f>SUM(BillDetail_List[[#This Row],[Other Disbs]:[VAT On Other Disbs]])</f>
        <v>0</v>
      </c>
      <c r="AU17" s="390"/>
      <c r="AV17" s="322" t="e">
        <f>BillDetail_List[Other Disbs]+BillDetail_List[Counsel''s Base Fees]+BillDetail_List[Base PC]</f>
        <v>#N/A</v>
      </c>
      <c r="AW17" s="322" t="e">
        <f>BillDetail_List[VAT On Other Disbs]+BillDetail_List[VAT on Counsel''s SF]+BillDetail_List[VAT on Base Counsel Fees]+BillDetail_List[VAT on SF on Base PC]+BillDetail_List[VAT on Base PC]</f>
        <v>#N/A</v>
      </c>
      <c r="AX17" s="322" t="e">
        <f>BillDetail_List[Base PC]+BillDetail_List[SF on Base PC]</f>
        <v>#N/A</v>
      </c>
      <c r="AY17" s="322" t="e">
        <f>BillDetail_List[ATE Premium]+BillDetail_List[Other Disbs]+BillDetail_List[Counsel''s SF]+BillDetail_List[Counsel''s Base Fees]</f>
        <v>#N/A</v>
      </c>
      <c r="AZ17" s="322" t="e">
        <f>SUM(BillDetail_List[[#This Row],[Total VAT]:[Total Disbs]])</f>
        <v>#N/A</v>
      </c>
      <c r="BA17" s="315" t="e">
        <f>VLOOKUP(BillDetail_List[[#This Row],[Phase Code]],phasenos,4,FALSE)</f>
        <v>#N/A</v>
      </c>
      <c r="BB17" s="350" t="e">
        <f>VLOOKUP(BillDetail_List[[#This Row],[Task Code]],tasknos,6,FALSE)</f>
        <v>#N/A</v>
      </c>
    </row>
    <row r="18" spans="1:54" x14ac:dyDescent="0.25">
      <c r="A18" s="56"/>
      <c r="B18" s="31"/>
      <c r="C18" s="284"/>
      <c r="D18" s="290" t="e">
        <f>VLOOKUP(BillDetail_List[Part ID],FundingList,2,FALSE)</f>
        <v>#N/A</v>
      </c>
      <c r="E18" s="58"/>
      <c r="F18" s="20" t="e">
        <f>VLOOKUP(BillDetail_List[Task Code],JCodeList,5,FALSE)</f>
        <v>#N/A</v>
      </c>
      <c r="G18" s="21" t="e">
        <f>VLOOKUP(BillDetail_List[Task Code],JCodeList,2,FALSE)</f>
        <v>#N/A</v>
      </c>
      <c r="H18" s="22" t="e">
        <f>VLOOKUP(BillDetail_List[Activity Code],ActivityCodeList,2,FALSE)</f>
        <v>#N/A</v>
      </c>
      <c r="I18" s="22" t="str">
        <f>IF(ISBLANK(BillDetail_List[Expense Code]),"",VLOOKUP(BillDetail_List[Expense Code],ExpenseCodeList,2,FALSE))</f>
        <v/>
      </c>
      <c r="J18" s="31"/>
      <c r="K18" s="23"/>
      <c r="L18" s="59"/>
      <c r="M18" s="31"/>
      <c r="N18" s="31"/>
      <c r="O18" s="31"/>
      <c r="P18" s="57"/>
      <c r="Q18" s="22" t="e">
        <f>VLOOKUP(BillDetail_List[LTM],LTMList,3,FALSE)</f>
        <v>#N/A</v>
      </c>
      <c r="R18" s="22" t="e">
        <f>VLOOKUP(BillDetail_List[LTM],LTMList,4,FALSE)</f>
        <v>#N/A</v>
      </c>
      <c r="S18" s="25"/>
      <c r="T18" s="32"/>
      <c r="U18" s="60"/>
      <c r="V18" s="27">
        <f>IF(ISNA(VLOOKUP(BillDetail_List[LTM],LTM_List[],6,FALSE)) = TRUE,0,VLOOKUP(BillDetail_List[LTM],LTM_List[],6,FALSE))</f>
        <v>0</v>
      </c>
      <c r="W18" s="28" t="e">
        <f>VLOOKUP(BillDetail_List[Part ID],FundingList,8,FALSE)</f>
        <v>#N/A</v>
      </c>
      <c r="X18" s="322" t="e">
        <f>BillDetail_List[Base PC]</f>
        <v>#N/A</v>
      </c>
      <c r="Y18" s="322">
        <f>BillDetail_List[Counsel''s Base Fees]+BillDetail_List[Other Disbs]+BillDetail_List[ATE Premium]</f>
        <v>0</v>
      </c>
      <c r="Z18" s="29" t="e">
        <f>IF(CounselBaseFees=0,VLOOKUP(BillDetail_List[Part ID],FundingList,3,FALSE),VLOOKUP(BillDetail_List[LTM],LTMList,9,FALSE))</f>
        <v>#N/A</v>
      </c>
      <c r="AA18" s="30" t="e">
        <f>VLOOKUP(BillDetail_List[Part ID],FundingList,4,FALSE)</f>
        <v>#N/A</v>
      </c>
      <c r="AB18" s="322" t="e">
        <f>BillDetail_List[Total VAT]</f>
        <v>#N/A</v>
      </c>
      <c r="AC18" s="27" t="e">
        <f>VLOOKUP(BillDetail_List[Task Code],JCodeList,4,FALSE)</f>
        <v>#N/A</v>
      </c>
      <c r="AD18" s="31"/>
      <c r="AE18" s="31"/>
      <c r="AF18" s="22" t="e">
        <f>VLOOKUP(BillDetail_List[Activity Code],ActivityCodeList,5,FALSE)</f>
        <v>#N/A</v>
      </c>
      <c r="AG18" s="31"/>
      <c r="AH18" s="322" t="e">
        <f>IF(BillDetail_List[Entry_Alloc%]=0,(BillDetail_List[Time]*BillDetail_List[LTM Rate])*BillDetail_List[[#This Row],[Funding PerCent Allowed]],(BillDetail_List[Time]*BillDetail_List[LTM Rate])*BillDetail_List[[#This Row],[Funding PerCent Allowed]]*BillDetail_List[Entry_Alloc%])</f>
        <v>#N/A</v>
      </c>
      <c r="AI18" s="322" t="e">
        <f>BillDetail_List[Base PC]*BillDetail_List[VAT Rate]</f>
        <v>#N/A</v>
      </c>
      <c r="AJ18" s="322" t="e">
        <f>BillDetail_List[Base PC]*BillDetail_List[SF%]</f>
        <v>#N/A</v>
      </c>
      <c r="AK18" s="322" t="e">
        <f>BillDetail_List[SF on Base PC]*BillDetail_List[VAT Rate]</f>
        <v>#N/A</v>
      </c>
      <c r="AL18" s="322" t="e">
        <f>SUM(BillDetail_List[[#This Row],[Base PC]:[VAT on SF on Base PC]])</f>
        <v>#N/A</v>
      </c>
      <c r="AM18" s="61"/>
      <c r="AN18" s="322" t="e">
        <f>BillDetail_List[Counsel''s Base Fees]*BillDetail_List[VAT Rate]</f>
        <v>#N/A</v>
      </c>
      <c r="AO18" s="322" t="e">
        <f>BillDetail_List[Counsel''s Base Fees]*BillDetail_List[SF%]</f>
        <v>#N/A</v>
      </c>
      <c r="AP18" s="322" t="e">
        <f>BillDetail_List[Counsel''s SF]*BillDetail_List[VAT Rate]</f>
        <v>#N/A</v>
      </c>
      <c r="AQ18" s="322" t="e">
        <f>SUM(BillDetail_List[[#This Row],[Counsel''s Base Fees]:[VAT on Counsel''s SF]])</f>
        <v>#N/A</v>
      </c>
      <c r="AR18" s="61"/>
      <c r="AS18" s="61"/>
      <c r="AT18" s="322">
        <f>SUM(BillDetail_List[[#This Row],[Other Disbs]:[VAT On Other Disbs]])</f>
        <v>0</v>
      </c>
      <c r="AU18" s="390"/>
      <c r="AV18" s="322" t="e">
        <f>BillDetail_List[Other Disbs]+BillDetail_List[Counsel''s Base Fees]+BillDetail_List[Base PC]</f>
        <v>#N/A</v>
      </c>
      <c r="AW18" s="322" t="e">
        <f>BillDetail_List[VAT On Other Disbs]+BillDetail_List[VAT on Counsel''s SF]+BillDetail_List[VAT on Base Counsel Fees]+BillDetail_List[VAT on SF on Base PC]+BillDetail_List[VAT on Base PC]</f>
        <v>#N/A</v>
      </c>
      <c r="AX18" s="322" t="e">
        <f>BillDetail_List[Base PC]+BillDetail_List[SF on Base PC]</f>
        <v>#N/A</v>
      </c>
      <c r="AY18" s="322" t="e">
        <f>BillDetail_List[ATE Premium]+BillDetail_List[Other Disbs]+BillDetail_List[Counsel''s SF]+BillDetail_List[Counsel''s Base Fees]</f>
        <v>#N/A</v>
      </c>
      <c r="AZ18" s="322" t="e">
        <f>SUM(BillDetail_List[[#This Row],[Total VAT]:[Total Disbs]])</f>
        <v>#N/A</v>
      </c>
      <c r="BA18" s="315" t="e">
        <f>VLOOKUP(BillDetail_List[[#This Row],[Phase Code]],phasenos,4,FALSE)</f>
        <v>#N/A</v>
      </c>
      <c r="BB18" s="350" t="e">
        <f>VLOOKUP(BillDetail_List[[#This Row],[Task Code]],tasknos,6,FALSE)</f>
        <v>#N/A</v>
      </c>
    </row>
    <row r="19" spans="1:54" x14ac:dyDescent="0.25">
      <c r="A19" s="56"/>
      <c r="B19" s="31"/>
      <c r="C19" s="284"/>
      <c r="D19" s="291" t="e">
        <f>VLOOKUP(BillDetail_List[Part ID],FundingList,2,FALSE)</f>
        <v>#N/A</v>
      </c>
      <c r="E19" s="58"/>
      <c r="F19" s="46" t="e">
        <f>VLOOKUP(BillDetail_List[Task Code],JCodeList,5,FALSE)</f>
        <v>#N/A</v>
      </c>
      <c r="G19" s="47" t="e">
        <f>VLOOKUP(BillDetail_List[Task Code],JCodeList,2,FALSE)</f>
        <v>#N/A</v>
      </c>
      <c r="H19" s="43" t="e">
        <f>VLOOKUP(BillDetail_List[Activity Code],ActivityCodeList,2,FALSE)</f>
        <v>#N/A</v>
      </c>
      <c r="I19" s="43" t="str">
        <f>IF(ISBLANK(BillDetail_List[Expense Code]),"",VLOOKUP(BillDetail_List[Expense Code],ExpenseCodeList,2,FALSE))</f>
        <v/>
      </c>
      <c r="J19" s="31"/>
      <c r="K19" s="23"/>
      <c r="L19" s="59"/>
      <c r="M19" s="31"/>
      <c r="N19" s="31"/>
      <c r="O19" s="31"/>
      <c r="P19" s="57"/>
      <c r="Q19" s="22" t="e">
        <f>VLOOKUP(BillDetail_List[LTM],LTMList,3,FALSE)</f>
        <v>#N/A</v>
      </c>
      <c r="R19" s="43" t="e">
        <f>VLOOKUP(BillDetail_List[LTM],LTMList,4,FALSE)</f>
        <v>#N/A</v>
      </c>
      <c r="S19" s="57"/>
      <c r="T19" s="63"/>
      <c r="U19" s="60"/>
      <c r="V19" s="44">
        <f>IF(ISNA(VLOOKUP(BillDetail_List[LTM],LTM_List[],6,FALSE)) = TRUE,0,VLOOKUP(BillDetail_List[LTM],LTM_List[],6,FALSE))</f>
        <v>0</v>
      </c>
      <c r="W19" s="28" t="e">
        <f>VLOOKUP(BillDetail_List[Part ID],FundingList,8,FALSE)</f>
        <v>#N/A</v>
      </c>
      <c r="X19" s="323" t="e">
        <f>BillDetail_List[Base PC]</f>
        <v>#N/A</v>
      </c>
      <c r="Y19" s="323">
        <f>BillDetail_List[Counsel''s Base Fees]+BillDetail_List[Other Disbs]+BillDetail_List[ATE Premium]</f>
        <v>0</v>
      </c>
      <c r="Z19" s="28" t="e">
        <f>IF(CounselBaseFees=0,VLOOKUP(BillDetail_List[Part ID],FundingList,3,FALSE),VLOOKUP(BillDetail_List[LTM],LTMList,9,FALSE))</f>
        <v>#N/A</v>
      </c>
      <c r="AA19" s="45" t="e">
        <f>VLOOKUP(BillDetail_List[Part ID],FundingList,4,FALSE)</f>
        <v>#N/A</v>
      </c>
      <c r="AB19" s="323" t="e">
        <f>BillDetail_List[Total VAT]</f>
        <v>#N/A</v>
      </c>
      <c r="AC19" s="44" t="e">
        <f>VLOOKUP(BillDetail_List[Task Code],JCodeList,4,FALSE)</f>
        <v>#N/A</v>
      </c>
      <c r="AD19" s="31"/>
      <c r="AE19" s="31"/>
      <c r="AF19" s="43" t="e">
        <f>VLOOKUP(BillDetail_List[Activity Code],ActivityCodeList,5,FALSE)</f>
        <v>#N/A</v>
      </c>
      <c r="AG19" s="31"/>
      <c r="AH19" s="323" t="e">
        <f>IF(BillDetail_List[Entry_Alloc%]=0,(BillDetail_List[Time]*BillDetail_List[LTM Rate])*BillDetail_List[[#This Row],[Funding PerCent Allowed]],(BillDetail_List[Time]*BillDetail_List[LTM Rate])*BillDetail_List[[#This Row],[Funding PerCent Allowed]]*BillDetail_List[Entry_Alloc%])</f>
        <v>#N/A</v>
      </c>
      <c r="AI19" s="323" t="e">
        <f>BillDetail_List[Base PC]*BillDetail_List[VAT Rate]</f>
        <v>#N/A</v>
      </c>
      <c r="AJ19" s="323" t="e">
        <f>BillDetail_List[Base PC]*BillDetail_List[SF%]</f>
        <v>#N/A</v>
      </c>
      <c r="AK19" s="323" t="e">
        <f>BillDetail_List[SF on Base PC]*BillDetail_List[VAT Rate]</f>
        <v>#N/A</v>
      </c>
      <c r="AL19" s="323" t="e">
        <f>SUM(BillDetail_List[[#This Row],[Base PC]:[VAT on SF on Base PC]])</f>
        <v>#N/A</v>
      </c>
      <c r="AM19" s="61"/>
      <c r="AN19" s="323" t="e">
        <f>BillDetail_List[Counsel''s Base Fees]*BillDetail_List[VAT Rate]</f>
        <v>#N/A</v>
      </c>
      <c r="AO19" s="323" t="e">
        <f>BillDetail_List[Counsel''s Base Fees]*BillDetail_List[SF%]</f>
        <v>#N/A</v>
      </c>
      <c r="AP19" s="323" t="e">
        <f>BillDetail_List[Counsel''s SF]*BillDetail_List[VAT Rate]</f>
        <v>#N/A</v>
      </c>
      <c r="AQ19" s="323" t="e">
        <f>SUM(BillDetail_List[[#This Row],[Counsel''s Base Fees]:[VAT on Counsel''s SF]])</f>
        <v>#N/A</v>
      </c>
      <c r="AR19" s="61"/>
      <c r="AS19" s="61"/>
      <c r="AT19" s="323">
        <f>SUM(BillDetail_List[[#This Row],[Other Disbs]:[VAT On Other Disbs]])</f>
        <v>0</v>
      </c>
      <c r="AU19" s="61"/>
      <c r="AV19" s="322" t="e">
        <f>BillDetail_List[Other Disbs]+BillDetail_List[Counsel''s Base Fees]+BillDetail_List[Base PC]</f>
        <v>#N/A</v>
      </c>
      <c r="AW19" s="323" t="e">
        <f>BillDetail_List[VAT On Other Disbs]+BillDetail_List[VAT on Counsel''s SF]+BillDetail_List[VAT on Base Counsel Fees]+BillDetail_List[VAT on SF on Base PC]+BillDetail_List[VAT on Base PC]</f>
        <v>#N/A</v>
      </c>
      <c r="AX19" s="323" t="e">
        <f>BillDetail_List[Base PC]+BillDetail_List[SF on Base PC]</f>
        <v>#N/A</v>
      </c>
      <c r="AY19" s="323" t="e">
        <f>BillDetail_List[ATE Premium]+BillDetail_List[Other Disbs]+BillDetail_List[Counsel''s SF]+BillDetail_List[Counsel''s Base Fees]</f>
        <v>#N/A</v>
      </c>
      <c r="AZ19" s="323" t="e">
        <f>SUM(BillDetail_List[[#This Row],[Total VAT]:[Total Disbs]])</f>
        <v>#N/A</v>
      </c>
      <c r="BA19" s="315" t="e">
        <f>VLOOKUP(BillDetail_List[[#This Row],[Phase Code]],phasenos,4,FALSE)</f>
        <v>#N/A</v>
      </c>
      <c r="BB19" s="350" t="e">
        <f>VLOOKUP(BillDetail_List[[#This Row],[Task Code]],tasknos,6,FALSE)</f>
        <v>#N/A</v>
      </c>
    </row>
    <row r="20" spans="1:54" x14ac:dyDescent="0.25">
      <c r="A20" s="56"/>
      <c r="B20" s="31"/>
      <c r="C20" s="284"/>
      <c r="D20" s="291" t="e">
        <f>VLOOKUP(BillDetail_List[Part ID],FundingList,2,FALSE)</f>
        <v>#N/A</v>
      </c>
      <c r="E20" s="58"/>
      <c r="F20" s="46" t="e">
        <f>VLOOKUP(BillDetail_List[Task Code],JCodeList,5,FALSE)</f>
        <v>#N/A</v>
      </c>
      <c r="G20" s="47" t="e">
        <f>VLOOKUP(BillDetail_List[Task Code],JCodeList,2,FALSE)</f>
        <v>#N/A</v>
      </c>
      <c r="H20" s="43" t="e">
        <f>VLOOKUP(BillDetail_List[Activity Code],ActivityCodeList,2,FALSE)</f>
        <v>#N/A</v>
      </c>
      <c r="I20" s="43" t="str">
        <f>IF(ISBLANK(BillDetail_List[Expense Code]),"",VLOOKUP(BillDetail_List[Expense Code],ExpenseCodeList,2,FALSE))</f>
        <v/>
      </c>
      <c r="J20" s="31"/>
      <c r="K20" s="23"/>
      <c r="L20" s="59"/>
      <c r="M20" s="31"/>
      <c r="N20" s="31"/>
      <c r="O20" s="31"/>
      <c r="P20" s="57"/>
      <c r="Q20" s="22" t="e">
        <f>VLOOKUP(BillDetail_List[LTM],LTMList,3,FALSE)</f>
        <v>#N/A</v>
      </c>
      <c r="R20" s="43" t="e">
        <f>VLOOKUP(BillDetail_List[LTM],LTMList,4,FALSE)</f>
        <v>#N/A</v>
      </c>
      <c r="S20" s="57"/>
      <c r="T20" s="63"/>
      <c r="U20" s="60"/>
      <c r="V20" s="44">
        <f>IF(ISNA(VLOOKUP(BillDetail_List[LTM],LTM_List[],6,FALSE)) = TRUE,0,VLOOKUP(BillDetail_List[LTM],LTM_List[],6,FALSE))</f>
        <v>0</v>
      </c>
      <c r="W20" s="28" t="e">
        <f>VLOOKUP(BillDetail_List[Part ID],FundingList,8,FALSE)</f>
        <v>#N/A</v>
      </c>
      <c r="X20" s="323" t="e">
        <f>BillDetail_List[Base PC]</f>
        <v>#N/A</v>
      </c>
      <c r="Y20" s="323">
        <f>BillDetail_List[Counsel''s Base Fees]+BillDetail_List[Other Disbs]+BillDetail_List[ATE Premium]</f>
        <v>0</v>
      </c>
      <c r="Z20" s="28" t="e">
        <f>IF(CounselBaseFees=0,VLOOKUP(BillDetail_List[Part ID],FundingList,3,FALSE),VLOOKUP(BillDetail_List[LTM],LTMList,9,FALSE))</f>
        <v>#N/A</v>
      </c>
      <c r="AA20" s="45" t="e">
        <f>VLOOKUP(BillDetail_List[Part ID],FundingList,4,FALSE)</f>
        <v>#N/A</v>
      </c>
      <c r="AB20" s="323" t="e">
        <f>BillDetail_List[Total VAT]</f>
        <v>#N/A</v>
      </c>
      <c r="AC20" s="44" t="e">
        <f>VLOOKUP(BillDetail_List[Task Code],JCodeList,4,FALSE)</f>
        <v>#N/A</v>
      </c>
      <c r="AD20" s="31"/>
      <c r="AE20" s="31"/>
      <c r="AF20" s="43" t="e">
        <f>VLOOKUP(BillDetail_List[Activity Code],ActivityCodeList,5,FALSE)</f>
        <v>#N/A</v>
      </c>
      <c r="AG20" s="31"/>
      <c r="AH20" s="323" t="e">
        <f>IF(BillDetail_List[Entry_Alloc%]=0,(BillDetail_List[Time]*BillDetail_List[LTM Rate])*BillDetail_List[[#This Row],[Funding PerCent Allowed]],(BillDetail_List[Time]*BillDetail_List[LTM Rate])*BillDetail_List[[#This Row],[Funding PerCent Allowed]]*BillDetail_List[Entry_Alloc%])</f>
        <v>#N/A</v>
      </c>
      <c r="AI20" s="323" t="e">
        <f>BillDetail_List[Base PC]*BillDetail_List[VAT Rate]</f>
        <v>#N/A</v>
      </c>
      <c r="AJ20" s="323" t="e">
        <f>BillDetail_List[Base PC]*BillDetail_List[SF%]</f>
        <v>#N/A</v>
      </c>
      <c r="AK20" s="323" t="e">
        <f>BillDetail_List[SF on Base PC]*BillDetail_List[VAT Rate]</f>
        <v>#N/A</v>
      </c>
      <c r="AL20" s="323" t="e">
        <f>SUM(BillDetail_List[[#This Row],[Base PC]:[VAT on SF on Base PC]])</f>
        <v>#N/A</v>
      </c>
      <c r="AM20" s="61"/>
      <c r="AN20" s="323" t="e">
        <f>BillDetail_List[Counsel''s Base Fees]*BillDetail_List[VAT Rate]</f>
        <v>#N/A</v>
      </c>
      <c r="AO20" s="323" t="e">
        <f>BillDetail_List[Counsel''s Base Fees]*BillDetail_List[SF%]</f>
        <v>#N/A</v>
      </c>
      <c r="AP20" s="323" t="e">
        <f>BillDetail_List[Counsel''s SF]*BillDetail_List[VAT Rate]</f>
        <v>#N/A</v>
      </c>
      <c r="AQ20" s="323" t="e">
        <f>SUM(BillDetail_List[[#This Row],[Counsel''s Base Fees]:[VAT on Counsel''s SF]])</f>
        <v>#N/A</v>
      </c>
      <c r="AR20" s="61"/>
      <c r="AS20" s="61"/>
      <c r="AT20" s="323">
        <f>SUM(BillDetail_List[[#This Row],[Other Disbs]:[VAT On Other Disbs]])</f>
        <v>0</v>
      </c>
      <c r="AU20" s="61"/>
      <c r="AV20" s="322" t="e">
        <f>BillDetail_List[Other Disbs]+BillDetail_List[Counsel''s Base Fees]+BillDetail_List[Base PC]</f>
        <v>#N/A</v>
      </c>
      <c r="AW20" s="323" t="e">
        <f>BillDetail_List[VAT On Other Disbs]+BillDetail_List[VAT on Counsel''s SF]+BillDetail_List[VAT on Base Counsel Fees]+BillDetail_List[VAT on SF on Base PC]+BillDetail_List[VAT on Base PC]</f>
        <v>#N/A</v>
      </c>
      <c r="AX20" s="323" t="e">
        <f>BillDetail_List[Base PC]+BillDetail_List[SF on Base PC]</f>
        <v>#N/A</v>
      </c>
      <c r="AY20" s="323" t="e">
        <f>BillDetail_List[ATE Premium]+BillDetail_List[Other Disbs]+BillDetail_List[Counsel''s SF]+BillDetail_List[Counsel''s Base Fees]</f>
        <v>#N/A</v>
      </c>
      <c r="AZ20" s="323" t="e">
        <f>SUM(BillDetail_List[[#This Row],[Total VAT]:[Total Disbs]])</f>
        <v>#N/A</v>
      </c>
      <c r="BA20" s="315" t="e">
        <f>VLOOKUP(BillDetail_List[[#This Row],[Phase Code]],phasenos,4,FALSE)</f>
        <v>#N/A</v>
      </c>
      <c r="BB20" s="350" t="e">
        <f>VLOOKUP(BillDetail_List[[#This Row],[Task Code]],tasknos,6,FALSE)</f>
        <v>#N/A</v>
      </c>
    </row>
    <row r="21" spans="1:54" x14ac:dyDescent="0.25">
      <c r="A21" s="56"/>
      <c r="B21" s="31"/>
      <c r="C21" s="284"/>
      <c r="D21" s="291" t="e">
        <f>VLOOKUP(BillDetail_List[Part ID],FundingList,2,FALSE)</f>
        <v>#N/A</v>
      </c>
      <c r="E21" s="58"/>
      <c r="F21" s="46" t="e">
        <f>VLOOKUP(BillDetail_List[Task Code],JCodeList,5,FALSE)</f>
        <v>#N/A</v>
      </c>
      <c r="G21" s="47" t="e">
        <f>VLOOKUP(BillDetail_List[Task Code],JCodeList,2,FALSE)</f>
        <v>#N/A</v>
      </c>
      <c r="H21" s="43" t="e">
        <f>VLOOKUP(BillDetail_List[Activity Code],ActivityCodeList,2,FALSE)</f>
        <v>#N/A</v>
      </c>
      <c r="I21" s="43" t="str">
        <f>IF(ISBLANK(BillDetail_List[Expense Code]),"",VLOOKUP(BillDetail_List[Expense Code],ExpenseCodeList,2,FALSE))</f>
        <v/>
      </c>
      <c r="J21" s="31"/>
      <c r="K21" s="23"/>
      <c r="L21" s="59"/>
      <c r="M21" s="31"/>
      <c r="N21" s="31"/>
      <c r="O21" s="31"/>
      <c r="P21" s="57"/>
      <c r="Q21" s="22" t="e">
        <f>VLOOKUP(BillDetail_List[LTM],LTMList,3,FALSE)</f>
        <v>#N/A</v>
      </c>
      <c r="R21" s="43" t="e">
        <f>VLOOKUP(BillDetail_List[LTM],LTMList,4,FALSE)</f>
        <v>#N/A</v>
      </c>
      <c r="S21" s="57"/>
      <c r="T21" s="63"/>
      <c r="U21" s="60"/>
      <c r="V21" s="44">
        <f>IF(ISNA(VLOOKUP(BillDetail_List[LTM],LTM_List[],6,FALSE)) = TRUE,0,VLOOKUP(BillDetail_List[LTM],LTM_List[],6,FALSE))</f>
        <v>0</v>
      </c>
      <c r="W21" s="28" t="e">
        <f>VLOOKUP(BillDetail_List[Part ID],FundingList,8,FALSE)</f>
        <v>#N/A</v>
      </c>
      <c r="X21" s="323" t="e">
        <f>BillDetail_List[Base PC]</f>
        <v>#N/A</v>
      </c>
      <c r="Y21" s="323">
        <f>BillDetail_List[Counsel''s Base Fees]+BillDetail_List[Other Disbs]+BillDetail_List[ATE Premium]</f>
        <v>0</v>
      </c>
      <c r="Z21" s="28" t="e">
        <f>IF(CounselBaseFees=0,VLOOKUP(BillDetail_List[Part ID],FundingList,3,FALSE),VLOOKUP(BillDetail_List[LTM],LTMList,9,FALSE))</f>
        <v>#N/A</v>
      </c>
      <c r="AA21" s="45" t="e">
        <f>VLOOKUP(BillDetail_List[Part ID],FundingList,4,FALSE)</f>
        <v>#N/A</v>
      </c>
      <c r="AB21" s="323" t="e">
        <f>BillDetail_List[Total VAT]</f>
        <v>#N/A</v>
      </c>
      <c r="AC21" s="44" t="e">
        <f>VLOOKUP(BillDetail_List[Task Code],JCodeList,4,FALSE)</f>
        <v>#N/A</v>
      </c>
      <c r="AD21" s="31"/>
      <c r="AE21" s="31"/>
      <c r="AF21" s="43" t="e">
        <f>VLOOKUP(BillDetail_List[Activity Code],ActivityCodeList,5,FALSE)</f>
        <v>#N/A</v>
      </c>
      <c r="AG21" s="31"/>
      <c r="AH21" s="323" t="e">
        <f>IF(BillDetail_List[Entry_Alloc%]=0,(BillDetail_List[Time]*BillDetail_List[LTM Rate])*BillDetail_List[[#This Row],[Funding PerCent Allowed]],(BillDetail_List[Time]*BillDetail_List[LTM Rate])*BillDetail_List[[#This Row],[Funding PerCent Allowed]]*BillDetail_List[Entry_Alloc%])</f>
        <v>#N/A</v>
      </c>
      <c r="AI21" s="323" t="e">
        <f>BillDetail_List[Base PC]*BillDetail_List[VAT Rate]</f>
        <v>#N/A</v>
      </c>
      <c r="AJ21" s="323" t="e">
        <f>BillDetail_List[Base PC]*BillDetail_List[SF%]</f>
        <v>#N/A</v>
      </c>
      <c r="AK21" s="323" t="e">
        <f>BillDetail_List[SF on Base PC]*BillDetail_List[VAT Rate]</f>
        <v>#N/A</v>
      </c>
      <c r="AL21" s="323" t="e">
        <f>SUM(BillDetail_List[[#This Row],[Base PC]:[VAT on SF on Base PC]])</f>
        <v>#N/A</v>
      </c>
      <c r="AM21" s="61"/>
      <c r="AN21" s="323" t="e">
        <f>BillDetail_List[Counsel''s Base Fees]*BillDetail_List[VAT Rate]</f>
        <v>#N/A</v>
      </c>
      <c r="AO21" s="323" t="e">
        <f>BillDetail_List[Counsel''s Base Fees]*BillDetail_List[SF%]</f>
        <v>#N/A</v>
      </c>
      <c r="AP21" s="323" t="e">
        <f>BillDetail_List[Counsel''s SF]*BillDetail_List[VAT Rate]</f>
        <v>#N/A</v>
      </c>
      <c r="AQ21" s="323" t="e">
        <f>SUM(BillDetail_List[[#This Row],[Counsel''s Base Fees]:[VAT on Counsel''s SF]])</f>
        <v>#N/A</v>
      </c>
      <c r="AR21" s="61"/>
      <c r="AS21" s="61"/>
      <c r="AT21" s="323">
        <f>SUM(BillDetail_List[[#This Row],[Other Disbs]:[VAT On Other Disbs]])</f>
        <v>0</v>
      </c>
      <c r="AU21" s="61"/>
      <c r="AV21" s="322" t="e">
        <f>BillDetail_List[Other Disbs]+BillDetail_List[Counsel''s Base Fees]+BillDetail_List[Base PC]</f>
        <v>#N/A</v>
      </c>
      <c r="AW21" s="323" t="e">
        <f>BillDetail_List[VAT On Other Disbs]+BillDetail_List[VAT on Counsel''s SF]+BillDetail_List[VAT on Base Counsel Fees]+BillDetail_List[VAT on SF on Base PC]+BillDetail_List[VAT on Base PC]</f>
        <v>#N/A</v>
      </c>
      <c r="AX21" s="323" t="e">
        <f>BillDetail_List[Base PC]+BillDetail_List[SF on Base PC]</f>
        <v>#N/A</v>
      </c>
      <c r="AY21" s="323" t="e">
        <f>BillDetail_List[ATE Premium]+BillDetail_List[Other Disbs]+BillDetail_List[Counsel''s SF]+BillDetail_List[Counsel''s Base Fees]</f>
        <v>#N/A</v>
      </c>
      <c r="AZ21" s="323" t="e">
        <f>SUM(BillDetail_List[[#This Row],[Total VAT]:[Total Disbs]])</f>
        <v>#N/A</v>
      </c>
      <c r="BA21" s="315" t="e">
        <f>VLOOKUP(BillDetail_List[[#This Row],[Phase Code]],phasenos,4,FALSE)</f>
        <v>#N/A</v>
      </c>
      <c r="BB21" s="350" t="e">
        <f>VLOOKUP(BillDetail_List[[#This Row],[Task Code]],tasknos,6,FALSE)</f>
        <v>#N/A</v>
      </c>
    </row>
    <row r="22" spans="1:54" x14ac:dyDescent="0.25">
      <c r="A22" s="56"/>
      <c r="B22" s="31"/>
      <c r="C22" s="284"/>
      <c r="D22" s="291" t="e">
        <f>VLOOKUP(BillDetail_List[Part ID],FundingList,2,FALSE)</f>
        <v>#N/A</v>
      </c>
      <c r="E22" s="58"/>
      <c r="F22" s="46" t="e">
        <f>VLOOKUP(BillDetail_List[Task Code],JCodeList,5,FALSE)</f>
        <v>#N/A</v>
      </c>
      <c r="G22" s="47" t="e">
        <f>VLOOKUP(BillDetail_List[Task Code],JCodeList,2,FALSE)</f>
        <v>#N/A</v>
      </c>
      <c r="H22" s="43" t="e">
        <f>VLOOKUP(BillDetail_List[Activity Code],ActivityCodeList,2,FALSE)</f>
        <v>#N/A</v>
      </c>
      <c r="I22" s="43" t="str">
        <f>IF(ISBLANK(BillDetail_List[Expense Code]),"",VLOOKUP(BillDetail_List[Expense Code],ExpenseCodeList,2,FALSE))</f>
        <v/>
      </c>
      <c r="J22" s="31"/>
      <c r="K22" s="23"/>
      <c r="L22" s="59"/>
      <c r="M22" s="31"/>
      <c r="N22" s="31"/>
      <c r="O22" s="31"/>
      <c r="P22" s="57"/>
      <c r="Q22" s="22" t="e">
        <f>VLOOKUP(BillDetail_List[LTM],LTMList,3,FALSE)</f>
        <v>#N/A</v>
      </c>
      <c r="R22" s="43" t="e">
        <f>VLOOKUP(BillDetail_List[LTM],LTMList,4,FALSE)</f>
        <v>#N/A</v>
      </c>
      <c r="S22" s="57"/>
      <c r="T22" s="63"/>
      <c r="U22" s="60"/>
      <c r="V22" s="44">
        <f>IF(ISNA(VLOOKUP(BillDetail_List[LTM],LTM_List[],6,FALSE)) = TRUE,0,VLOOKUP(BillDetail_List[LTM],LTM_List[],6,FALSE))</f>
        <v>0</v>
      </c>
      <c r="W22" s="28" t="e">
        <f>VLOOKUP(BillDetail_List[Part ID],FundingList,8,FALSE)</f>
        <v>#N/A</v>
      </c>
      <c r="X22" s="323" t="e">
        <f>BillDetail_List[Base PC]</f>
        <v>#N/A</v>
      </c>
      <c r="Y22" s="323">
        <f>BillDetail_List[Counsel''s Base Fees]+BillDetail_List[Other Disbs]+BillDetail_List[ATE Premium]</f>
        <v>0</v>
      </c>
      <c r="Z22" s="28" t="e">
        <f>IF(CounselBaseFees=0,VLOOKUP(BillDetail_List[Part ID],FundingList,3,FALSE),VLOOKUP(BillDetail_List[LTM],LTMList,9,FALSE))</f>
        <v>#N/A</v>
      </c>
      <c r="AA22" s="45" t="e">
        <f>VLOOKUP(BillDetail_List[Part ID],FundingList,4,FALSE)</f>
        <v>#N/A</v>
      </c>
      <c r="AB22" s="323" t="e">
        <f>BillDetail_List[Total VAT]</f>
        <v>#N/A</v>
      </c>
      <c r="AC22" s="44" t="e">
        <f>VLOOKUP(BillDetail_List[Task Code],JCodeList,4,FALSE)</f>
        <v>#N/A</v>
      </c>
      <c r="AD22" s="31"/>
      <c r="AE22" s="31"/>
      <c r="AF22" s="43" t="e">
        <f>VLOOKUP(BillDetail_List[Activity Code],ActivityCodeList,5,FALSE)</f>
        <v>#N/A</v>
      </c>
      <c r="AG22" s="31"/>
      <c r="AH22" s="323" t="e">
        <f>IF(BillDetail_List[Entry_Alloc%]=0,(BillDetail_List[Time]*BillDetail_List[LTM Rate])*BillDetail_List[[#This Row],[Funding PerCent Allowed]],(BillDetail_List[Time]*BillDetail_List[LTM Rate])*BillDetail_List[[#This Row],[Funding PerCent Allowed]]*BillDetail_List[Entry_Alloc%])</f>
        <v>#N/A</v>
      </c>
      <c r="AI22" s="323" t="e">
        <f>BillDetail_List[Base PC]*BillDetail_List[VAT Rate]</f>
        <v>#N/A</v>
      </c>
      <c r="AJ22" s="323" t="e">
        <f>BillDetail_List[Base PC]*BillDetail_List[SF%]</f>
        <v>#N/A</v>
      </c>
      <c r="AK22" s="323" t="e">
        <f>BillDetail_List[SF on Base PC]*BillDetail_List[VAT Rate]</f>
        <v>#N/A</v>
      </c>
      <c r="AL22" s="323" t="e">
        <f>SUM(BillDetail_List[[#This Row],[Base PC]:[VAT on SF on Base PC]])</f>
        <v>#N/A</v>
      </c>
      <c r="AM22" s="61"/>
      <c r="AN22" s="323" t="e">
        <f>BillDetail_List[Counsel''s Base Fees]*BillDetail_List[VAT Rate]</f>
        <v>#N/A</v>
      </c>
      <c r="AO22" s="323" t="e">
        <f>BillDetail_List[Counsel''s Base Fees]*BillDetail_List[SF%]</f>
        <v>#N/A</v>
      </c>
      <c r="AP22" s="323" t="e">
        <f>BillDetail_List[Counsel''s SF]*BillDetail_List[VAT Rate]</f>
        <v>#N/A</v>
      </c>
      <c r="AQ22" s="323" t="e">
        <f>SUM(BillDetail_List[[#This Row],[Counsel''s Base Fees]:[VAT on Counsel''s SF]])</f>
        <v>#N/A</v>
      </c>
      <c r="AR22" s="61"/>
      <c r="AS22" s="61"/>
      <c r="AT22" s="323">
        <f>SUM(BillDetail_List[[#This Row],[Other Disbs]:[VAT On Other Disbs]])</f>
        <v>0</v>
      </c>
      <c r="AU22" s="61"/>
      <c r="AV22" s="322" t="e">
        <f>BillDetail_List[Other Disbs]+BillDetail_List[Counsel''s Base Fees]+BillDetail_List[Base PC]</f>
        <v>#N/A</v>
      </c>
      <c r="AW22" s="323" t="e">
        <f>BillDetail_List[VAT On Other Disbs]+BillDetail_List[VAT on Counsel''s SF]+BillDetail_List[VAT on Base Counsel Fees]+BillDetail_List[VAT on SF on Base PC]+BillDetail_List[VAT on Base PC]</f>
        <v>#N/A</v>
      </c>
      <c r="AX22" s="323" t="e">
        <f>BillDetail_List[Base PC]+BillDetail_List[SF on Base PC]</f>
        <v>#N/A</v>
      </c>
      <c r="AY22" s="323" t="e">
        <f>BillDetail_List[ATE Premium]+BillDetail_List[Other Disbs]+BillDetail_List[Counsel''s SF]+BillDetail_List[Counsel''s Base Fees]</f>
        <v>#N/A</v>
      </c>
      <c r="AZ22" s="323" t="e">
        <f>SUM(BillDetail_List[[#This Row],[Total VAT]:[Total Disbs]])</f>
        <v>#N/A</v>
      </c>
      <c r="BA22" s="315" t="e">
        <f>VLOOKUP(BillDetail_List[[#This Row],[Phase Code]],phasenos,4,FALSE)</f>
        <v>#N/A</v>
      </c>
      <c r="BB22" s="350" t="e">
        <f>VLOOKUP(BillDetail_List[[#This Row],[Task Code]],tasknos,6,FALSE)</f>
        <v>#N/A</v>
      </c>
    </row>
    <row r="23" spans="1:54" x14ac:dyDescent="0.25">
      <c r="A23" s="56"/>
      <c r="B23" s="31"/>
      <c r="C23" s="284"/>
      <c r="D23" s="291" t="e">
        <f>VLOOKUP(BillDetail_List[Part ID],FundingList,2,FALSE)</f>
        <v>#N/A</v>
      </c>
      <c r="E23" s="58"/>
      <c r="F23" s="46" t="e">
        <f>VLOOKUP(BillDetail_List[Task Code],JCodeList,5,FALSE)</f>
        <v>#N/A</v>
      </c>
      <c r="G23" s="47" t="e">
        <f>VLOOKUP(BillDetail_List[Task Code],JCodeList,2,FALSE)</f>
        <v>#N/A</v>
      </c>
      <c r="H23" s="43" t="e">
        <f>VLOOKUP(BillDetail_List[Activity Code],ActivityCodeList,2,FALSE)</f>
        <v>#N/A</v>
      </c>
      <c r="I23" s="43" t="str">
        <f>IF(ISBLANK(BillDetail_List[Expense Code]),"",VLOOKUP(BillDetail_List[Expense Code],ExpenseCodeList,2,FALSE))</f>
        <v/>
      </c>
      <c r="J23" s="31"/>
      <c r="K23" s="23"/>
      <c r="L23" s="59"/>
      <c r="M23" s="31"/>
      <c r="N23" s="31"/>
      <c r="O23" s="31"/>
      <c r="P23" s="57"/>
      <c r="Q23" s="22" t="e">
        <f>VLOOKUP(BillDetail_List[LTM],LTMList,3,FALSE)</f>
        <v>#N/A</v>
      </c>
      <c r="R23" s="43" t="e">
        <f>VLOOKUP(BillDetail_List[LTM],LTMList,4,FALSE)</f>
        <v>#N/A</v>
      </c>
      <c r="S23" s="57"/>
      <c r="T23" s="63"/>
      <c r="U23" s="60"/>
      <c r="V23" s="44">
        <f>IF(ISNA(VLOOKUP(BillDetail_List[LTM],LTM_List[],6,FALSE)) = TRUE,0,VLOOKUP(BillDetail_List[LTM],LTM_List[],6,FALSE))</f>
        <v>0</v>
      </c>
      <c r="W23" s="28" t="e">
        <f>VLOOKUP(BillDetail_List[Part ID],FundingList,8,FALSE)</f>
        <v>#N/A</v>
      </c>
      <c r="X23" s="323" t="e">
        <f>BillDetail_List[Base PC]</f>
        <v>#N/A</v>
      </c>
      <c r="Y23" s="323">
        <f>BillDetail_List[Counsel''s Base Fees]+BillDetail_List[Other Disbs]+BillDetail_List[ATE Premium]</f>
        <v>0</v>
      </c>
      <c r="Z23" s="28" t="e">
        <f>IF(CounselBaseFees=0,VLOOKUP(BillDetail_List[Part ID],FundingList,3,FALSE),VLOOKUP(BillDetail_List[LTM],LTMList,9,FALSE))</f>
        <v>#N/A</v>
      </c>
      <c r="AA23" s="45" t="e">
        <f>VLOOKUP(BillDetail_List[Part ID],FundingList,4,FALSE)</f>
        <v>#N/A</v>
      </c>
      <c r="AB23" s="323" t="e">
        <f>BillDetail_List[Total VAT]</f>
        <v>#N/A</v>
      </c>
      <c r="AC23" s="44" t="e">
        <f>VLOOKUP(BillDetail_List[Task Code],JCodeList,4,FALSE)</f>
        <v>#N/A</v>
      </c>
      <c r="AD23" s="31"/>
      <c r="AE23" s="31"/>
      <c r="AF23" s="43" t="e">
        <f>VLOOKUP(BillDetail_List[Activity Code],ActivityCodeList,5,FALSE)</f>
        <v>#N/A</v>
      </c>
      <c r="AG23" s="31"/>
      <c r="AH23" s="323" t="e">
        <f>IF(BillDetail_List[Entry_Alloc%]=0,(BillDetail_List[Time]*BillDetail_List[LTM Rate])*BillDetail_List[[#This Row],[Funding PerCent Allowed]],(BillDetail_List[Time]*BillDetail_List[LTM Rate])*BillDetail_List[[#This Row],[Funding PerCent Allowed]]*BillDetail_List[Entry_Alloc%])</f>
        <v>#N/A</v>
      </c>
      <c r="AI23" s="323" t="e">
        <f>BillDetail_List[Base PC]*BillDetail_List[VAT Rate]</f>
        <v>#N/A</v>
      </c>
      <c r="AJ23" s="323" t="e">
        <f>BillDetail_List[Base PC]*BillDetail_List[SF%]</f>
        <v>#N/A</v>
      </c>
      <c r="AK23" s="323" t="e">
        <f>BillDetail_List[SF on Base PC]*BillDetail_List[VAT Rate]</f>
        <v>#N/A</v>
      </c>
      <c r="AL23" s="323" t="e">
        <f>SUM(BillDetail_List[[#This Row],[Base PC]:[VAT on SF on Base PC]])</f>
        <v>#N/A</v>
      </c>
      <c r="AM23" s="61"/>
      <c r="AN23" s="323" t="e">
        <f>BillDetail_List[Counsel''s Base Fees]*BillDetail_List[VAT Rate]</f>
        <v>#N/A</v>
      </c>
      <c r="AO23" s="323" t="e">
        <f>BillDetail_List[Counsel''s Base Fees]*BillDetail_List[SF%]</f>
        <v>#N/A</v>
      </c>
      <c r="AP23" s="323" t="e">
        <f>BillDetail_List[Counsel''s SF]*BillDetail_List[VAT Rate]</f>
        <v>#N/A</v>
      </c>
      <c r="AQ23" s="323" t="e">
        <f>SUM(BillDetail_List[[#This Row],[Counsel''s Base Fees]:[VAT on Counsel''s SF]])</f>
        <v>#N/A</v>
      </c>
      <c r="AR23" s="61"/>
      <c r="AS23" s="61"/>
      <c r="AT23" s="323">
        <f>SUM(BillDetail_List[[#This Row],[Other Disbs]:[VAT On Other Disbs]])</f>
        <v>0</v>
      </c>
      <c r="AU23" s="61"/>
      <c r="AV23" s="322" t="e">
        <f>BillDetail_List[Other Disbs]+BillDetail_List[Counsel''s Base Fees]+BillDetail_List[Base PC]</f>
        <v>#N/A</v>
      </c>
      <c r="AW23" s="323" t="e">
        <f>BillDetail_List[VAT On Other Disbs]+BillDetail_List[VAT on Counsel''s SF]+BillDetail_List[VAT on Base Counsel Fees]+BillDetail_List[VAT on SF on Base PC]+BillDetail_List[VAT on Base PC]</f>
        <v>#N/A</v>
      </c>
      <c r="AX23" s="323" t="e">
        <f>BillDetail_List[Base PC]+BillDetail_List[SF on Base PC]</f>
        <v>#N/A</v>
      </c>
      <c r="AY23" s="323" t="e">
        <f>BillDetail_List[ATE Premium]+BillDetail_List[Other Disbs]+BillDetail_List[Counsel''s SF]+BillDetail_List[Counsel''s Base Fees]</f>
        <v>#N/A</v>
      </c>
      <c r="AZ23" s="323" t="e">
        <f>SUM(BillDetail_List[[#This Row],[Total VAT]:[Total Disbs]])</f>
        <v>#N/A</v>
      </c>
      <c r="BA23" s="315" t="e">
        <f>VLOOKUP(BillDetail_List[[#This Row],[Phase Code]],phasenos,4,FALSE)</f>
        <v>#N/A</v>
      </c>
      <c r="BB23" s="350" t="e">
        <f>VLOOKUP(BillDetail_List[[#This Row],[Task Code]],tasknos,6,FALSE)</f>
        <v>#N/A</v>
      </c>
    </row>
    <row r="24" spans="1:54" x14ac:dyDescent="0.25">
      <c r="A24" s="56"/>
      <c r="B24" s="31"/>
      <c r="C24" s="284"/>
      <c r="D24" s="291" t="e">
        <f>VLOOKUP(BillDetail_List[Part ID],FundingList,2,FALSE)</f>
        <v>#N/A</v>
      </c>
      <c r="E24" s="58"/>
      <c r="F24" s="46" t="e">
        <f>VLOOKUP(BillDetail_List[Task Code],JCodeList,5,FALSE)</f>
        <v>#N/A</v>
      </c>
      <c r="G24" s="47" t="e">
        <f>VLOOKUP(BillDetail_List[Task Code],JCodeList,2,FALSE)</f>
        <v>#N/A</v>
      </c>
      <c r="H24" s="43" t="e">
        <f>VLOOKUP(BillDetail_List[Activity Code],ActivityCodeList,2,FALSE)</f>
        <v>#N/A</v>
      </c>
      <c r="I24" s="43" t="str">
        <f>IF(ISBLANK(BillDetail_List[Expense Code]),"",VLOOKUP(BillDetail_List[Expense Code],ExpenseCodeList,2,FALSE))</f>
        <v/>
      </c>
      <c r="J24" s="31"/>
      <c r="K24" s="23"/>
      <c r="L24" s="59"/>
      <c r="M24" s="31"/>
      <c r="N24" s="31"/>
      <c r="O24" s="31"/>
      <c r="P24" s="57"/>
      <c r="Q24" s="22" t="e">
        <f>VLOOKUP(BillDetail_List[LTM],LTMList,3,FALSE)</f>
        <v>#N/A</v>
      </c>
      <c r="R24" s="43" t="e">
        <f>VLOOKUP(BillDetail_List[LTM],LTMList,4,FALSE)</f>
        <v>#N/A</v>
      </c>
      <c r="S24" s="57"/>
      <c r="T24" s="63"/>
      <c r="U24" s="60"/>
      <c r="V24" s="44">
        <f>IF(ISNA(VLOOKUP(BillDetail_List[LTM],LTM_List[],6,FALSE)) = TRUE,0,VLOOKUP(BillDetail_List[LTM],LTM_List[],6,FALSE))</f>
        <v>0</v>
      </c>
      <c r="W24" s="28" t="e">
        <f>VLOOKUP(BillDetail_List[Part ID],FundingList,8,FALSE)</f>
        <v>#N/A</v>
      </c>
      <c r="X24" s="323" t="e">
        <f>BillDetail_List[Base PC]</f>
        <v>#N/A</v>
      </c>
      <c r="Y24" s="323">
        <f>BillDetail_List[Counsel''s Base Fees]+BillDetail_List[Other Disbs]+BillDetail_List[ATE Premium]</f>
        <v>0</v>
      </c>
      <c r="Z24" s="28" t="e">
        <f>IF(CounselBaseFees=0,VLOOKUP(BillDetail_List[Part ID],FundingList,3,FALSE),VLOOKUP(BillDetail_List[LTM],LTMList,9,FALSE))</f>
        <v>#N/A</v>
      </c>
      <c r="AA24" s="45" t="e">
        <f>VLOOKUP(BillDetail_List[Part ID],FundingList,4,FALSE)</f>
        <v>#N/A</v>
      </c>
      <c r="AB24" s="323" t="e">
        <f>BillDetail_List[Total VAT]</f>
        <v>#N/A</v>
      </c>
      <c r="AC24" s="44" t="e">
        <f>VLOOKUP(BillDetail_List[Task Code],JCodeList,4,FALSE)</f>
        <v>#N/A</v>
      </c>
      <c r="AD24" s="31"/>
      <c r="AE24" s="31"/>
      <c r="AF24" s="43" t="e">
        <f>VLOOKUP(BillDetail_List[Activity Code],ActivityCodeList,5,FALSE)</f>
        <v>#N/A</v>
      </c>
      <c r="AG24" s="31"/>
      <c r="AH24" s="323" t="e">
        <f>IF(BillDetail_List[Entry_Alloc%]=0,(BillDetail_List[Time]*BillDetail_List[LTM Rate])*BillDetail_List[[#This Row],[Funding PerCent Allowed]],(BillDetail_List[Time]*BillDetail_List[LTM Rate])*BillDetail_List[[#This Row],[Funding PerCent Allowed]]*BillDetail_List[Entry_Alloc%])</f>
        <v>#N/A</v>
      </c>
      <c r="AI24" s="323" t="e">
        <f>BillDetail_List[Base PC]*BillDetail_List[VAT Rate]</f>
        <v>#N/A</v>
      </c>
      <c r="AJ24" s="323" t="e">
        <f>BillDetail_List[Base PC]*BillDetail_List[SF%]</f>
        <v>#N/A</v>
      </c>
      <c r="AK24" s="323" t="e">
        <f>BillDetail_List[SF on Base PC]*BillDetail_List[VAT Rate]</f>
        <v>#N/A</v>
      </c>
      <c r="AL24" s="323" t="e">
        <f>SUM(BillDetail_List[[#This Row],[Base PC]:[VAT on SF on Base PC]])</f>
        <v>#N/A</v>
      </c>
      <c r="AM24" s="61"/>
      <c r="AN24" s="323" t="e">
        <f>BillDetail_List[Counsel''s Base Fees]*BillDetail_List[VAT Rate]</f>
        <v>#N/A</v>
      </c>
      <c r="AO24" s="323" t="e">
        <f>BillDetail_List[Counsel''s Base Fees]*BillDetail_List[SF%]</f>
        <v>#N/A</v>
      </c>
      <c r="AP24" s="323" t="e">
        <f>BillDetail_List[Counsel''s SF]*BillDetail_List[VAT Rate]</f>
        <v>#N/A</v>
      </c>
      <c r="AQ24" s="323" t="e">
        <f>SUM(BillDetail_List[[#This Row],[Counsel''s Base Fees]:[VAT on Counsel''s SF]])</f>
        <v>#N/A</v>
      </c>
      <c r="AR24" s="61"/>
      <c r="AS24" s="61"/>
      <c r="AT24" s="323">
        <f>SUM(BillDetail_List[[#This Row],[Other Disbs]:[VAT On Other Disbs]])</f>
        <v>0</v>
      </c>
      <c r="AU24" s="61"/>
      <c r="AV24" s="322" t="e">
        <f>BillDetail_List[Other Disbs]+BillDetail_List[Counsel''s Base Fees]+BillDetail_List[Base PC]</f>
        <v>#N/A</v>
      </c>
      <c r="AW24" s="323" t="e">
        <f>BillDetail_List[VAT On Other Disbs]+BillDetail_List[VAT on Counsel''s SF]+BillDetail_List[VAT on Base Counsel Fees]+BillDetail_List[VAT on SF on Base PC]+BillDetail_List[VAT on Base PC]</f>
        <v>#N/A</v>
      </c>
      <c r="AX24" s="323" t="e">
        <f>BillDetail_List[Base PC]+BillDetail_List[SF on Base PC]</f>
        <v>#N/A</v>
      </c>
      <c r="AY24" s="323" t="e">
        <f>BillDetail_List[ATE Premium]+BillDetail_List[Other Disbs]+BillDetail_List[Counsel''s SF]+BillDetail_List[Counsel''s Base Fees]</f>
        <v>#N/A</v>
      </c>
      <c r="AZ24" s="323" t="e">
        <f>SUM(BillDetail_List[[#This Row],[Total VAT]:[Total Disbs]])</f>
        <v>#N/A</v>
      </c>
      <c r="BA24" s="315" t="e">
        <f>VLOOKUP(BillDetail_List[[#This Row],[Phase Code]],phasenos,4,FALSE)</f>
        <v>#N/A</v>
      </c>
      <c r="BB24" s="350" t="e">
        <f>VLOOKUP(BillDetail_List[[#This Row],[Task Code]],tasknos,6,FALSE)</f>
        <v>#N/A</v>
      </c>
    </row>
    <row r="25" spans="1:54" x14ac:dyDescent="0.25">
      <c r="A25" s="56"/>
      <c r="B25" s="31"/>
      <c r="C25" s="284"/>
      <c r="D25" s="291" t="e">
        <f>VLOOKUP(BillDetail_List[Part ID],FundingList,2,FALSE)</f>
        <v>#N/A</v>
      </c>
      <c r="E25" s="58"/>
      <c r="F25" s="46" t="e">
        <f>VLOOKUP(BillDetail_List[Task Code],JCodeList,5,FALSE)</f>
        <v>#N/A</v>
      </c>
      <c r="G25" s="47" t="e">
        <f>VLOOKUP(BillDetail_List[Task Code],JCodeList,2,FALSE)</f>
        <v>#N/A</v>
      </c>
      <c r="H25" s="43" t="e">
        <f>VLOOKUP(BillDetail_List[Activity Code],ActivityCodeList,2,FALSE)</f>
        <v>#N/A</v>
      </c>
      <c r="I25" s="43" t="str">
        <f>IF(ISBLANK(BillDetail_List[Expense Code]),"",VLOOKUP(BillDetail_List[Expense Code],ExpenseCodeList,2,FALSE))</f>
        <v/>
      </c>
      <c r="J25" s="31"/>
      <c r="K25" s="23"/>
      <c r="L25" s="59"/>
      <c r="M25" s="31"/>
      <c r="N25" s="31"/>
      <c r="O25" s="31"/>
      <c r="P25" s="57"/>
      <c r="Q25" s="22" t="e">
        <f>VLOOKUP(BillDetail_List[LTM],LTMList,3,FALSE)</f>
        <v>#N/A</v>
      </c>
      <c r="R25" s="43" t="e">
        <f>VLOOKUP(BillDetail_List[LTM],LTMList,4,FALSE)</f>
        <v>#N/A</v>
      </c>
      <c r="S25" s="57"/>
      <c r="T25" s="63"/>
      <c r="U25" s="382"/>
      <c r="V25" s="44">
        <f>IF(ISNA(VLOOKUP(BillDetail_List[LTM],LTM_List[],6,FALSE)) = TRUE,0,VLOOKUP(BillDetail_List[LTM],LTM_List[],6,FALSE))</f>
        <v>0</v>
      </c>
      <c r="W25" s="28" t="e">
        <f>VLOOKUP(BillDetail_List[Part ID],FundingList,8,FALSE)</f>
        <v>#N/A</v>
      </c>
      <c r="X25" s="323" t="e">
        <f>BillDetail_List[Base PC]</f>
        <v>#N/A</v>
      </c>
      <c r="Y25" s="323">
        <f>BillDetail_List[Counsel''s Base Fees]+BillDetail_List[Other Disbs]+BillDetail_List[ATE Premium]</f>
        <v>0</v>
      </c>
      <c r="Z25" s="28" t="e">
        <f>IF(CounselBaseFees=0,VLOOKUP(BillDetail_List[Part ID],FundingList,3,FALSE),VLOOKUP(BillDetail_List[LTM],LTMList,9,FALSE))</f>
        <v>#N/A</v>
      </c>
      <c r="AA25" s="45" t="e">
        <f>VLOOKUP(BillDetail_List[Part ID],FundingList,4,FALSE)</f>
        <v>#N/A</v>
      </c>
      <c r="AB25" s="323" t="e">
        <f>BillDetail_List[Total VAT]</f>
        <v>#N/A</v>
      </c>
      <c r="AC25" s="44" t="e">
        <f>VLOOKUP(BillDetail_List[Task Code],JCodeList,4,FALSE)</f>
        <v>#N/A</v>
      </c>
      <c r="AD25" s="31"/>
      <c r="AE25" s="31"/>
      <c r="AF25" s="43" t="e">
        <f>VLOOKUP(BillDetail_List[Activity Code],ActivityCodeList,5,FALSE)</f>
        <v>#N/A</v>
      </c>
      <c r="AG25" s="31"/>
      <c r="AH25" s="323" t="e">
        <f>IF(BillDetail_List[Entry_Alloc%]=0,(BillDetail_List[Time]*BillDetail_List[LTM Rate])*BillDetail_List[[#This Row],[Funding PerCent Allowed]],(BillDetail_List[Time]*BillDetail_List[LTM Rate])*BillDetail_List[[#This Row],[Funding PerCent Allowed]]*BillDetail_List[Entry_Alloc%])</f>
        <v>#N/A</v>
      </c>
      <c r="AI25" s="323" t="e">
        <f>BillDetail_List[Base PC]*BillDetail_List[VAT Rate]</f>
        <v>#N/A</v>
      </c>
      <c r="AJ25" s="323" t="e">
        <f>BillDetail_List[Base PC]*BillDetail_List[SF%]</f>
        <v>#N/A</v>
      </c>
      <c r="AK25" s="323" t="e">
        <f>BillDetail_List[SF on Base PC]*BillDetail_List[VAT Rate]</f>
        <v>#N/A</v>
      </c>
      <c r="AL25" s="323" t="e">
        <f>SUM(BillDetail_List[[#This Row],[Base PC]:[VAT on SF on Base PC]])</f>
        <v>#N/A</v>
      </c>
      <c r="AM25" s="61"/>
      <c r="AN25" s="323" t="e">
        <f>BillDetail_List[Counsel''s Base Fees]*BillDetail_List[VAT Rate]</f>
        <v>#N/A</v>
      </c>
      <c r="AO25" s="323" t="e">
        <f>BillDetail_List[Counsel''s Base Fees]*BillDetail_List[SF%]</f>
        <v>#N/A</v>
      </c>
      <c r="AP25" s="323" t="e">
        <f>BillDetail_List[Counsel''s SF]*BillDetail_List[VAT Rate]</f>
        <v>#N/A</v>
      </c>
      <c r="AQ25" s="323" t="e">
        <f>SUM(BillDetail_List[[#This Row],[Counsel''s Base Fees]:[VAT on Counsel''s SF]])</f>
        <v>#N/A</v>
      </c>
      <c r="AR25" s="61"/>
      <c r="AS25" s="61"/>
      <c r="AT25" s="323">
        <f>SUM(BillDetail_List[[#This Row],[Other Disbs]:[VAT On Other Disbs]])</f>
        <v>0</v>
      </c>
      <c r="AU25" s="61"/>
      <c r="AV25" s="322" t="e">
        <f>BillDetail_List[Other Disbs]+BillDetail_List[Counsel''s Base Fees]+BillDetail_List[Base PC]</f>
        <v>#N/A</v>
      </c>
      <c r="AW25" s="323" t="e">
        <f>BillDetail_List[VAT On Other Disbs]+BillDetail_List[VAT on Counsel''s SF]+BillDetail_List[VAT on Base Counsel Fees]+BillDetail_List[VAT on SF on Base PC]+BillDetail_List[VAT on Base PC]</f>
        <v>#N/A</v>
      </c>
      <c r="AX25" s="323" t="e">
        <f>BillDetail_List[Base PC]+BillDetail_List[SF on Base PC]</f>
        <v>#N/A</v>
      </c>
      <c r="AY25" s="323" t="e">
        <f>BillDetail_List[ATE Premium]+BillDetail_List[Other Disbs]+BillDetail_List[Counsel''s SF]+BillDetail_List[Counsel''s Base Fees]</f>
        <v>#N/A</v>
      </c>
      <c r="AZ25" s="323" t="e">
        <f>SUM(BillDetail_List[[#This Row],[Total VAT]:[Total Disbs]])</f>
        <v>#N/A</v>
      </c>
      <c r="BA25" s="315" t="e">
        <f>VLOOKUP(BillDetail_List[[#This Row],[Phase Code]],phasenos,4,FALSE)</f>
        <v>#N/A</v>
      </c>
      <c r="BB25" s="350" t="e">
        <f>VLOOKUP(BillDetail_List[[#This Row],[Task Code]],tasknos,6,FALSE)</f>
        <v>#N/A</v>
      </c>
    </row>
    <row r="26" spans="1:54" x14ac:dyDescent="0.25">
      <c r="A26" s="56"/>
      <c r="B26" s="31"/>
      <c r="C26" s="284"/>
      <c r="D26" s="291" t="e">
        <f>VLOOKUP(BillDetail_List[Part ID],FundingList,2,FALSE)</f>
        <v>#N/A</v>
      </c>
      <c r="E26" s="58"/>
      <c r="F26" s="46" t="e">
        <f>VLOOKUP(BillDetail_List[Task Code],JCodeList,5,FALSE)</f>
        <v>#N/A</v>
      </c>
      <c r="G26" s="47" t="e">
        <f>VLOOKUP(BillDetail_List[Task Code],JCodeList,2,FALSE)</f>
        <v>#N/A</v>
      </c>
      <c r="H26" s="43" t="e">
        <f>VLOOKUP(BillDetail_List[Activity Code],ActivityCodeList,2,FALSE)</f>
        <v>#N/A</v>
      </c>
      <c r="I26" s="43" t="str">
        <f>IF(ISBLANK(BillDetail_List[Expense Code]),"",VLOOKUP(BillDetail_List[Expense Code],ExpenseCodeList,2,FALSE))</f>
        <v/>
      </c>
      <c r="J26" s="31"/>
      <c r="K26" s="23"/>
      <c r="L26" s="59"/>
      <c r="M26" s="31"/>
      <c r="N26" s="31"/>
      <c r="O26" s="31"/>
      <c r="P26" s="57"/>
      <c r="Q26" s="22" t="e">
        <f>VLOOKUP(BillDetail_List[LTM],LTMList,3,FALSE)</f>
        <v>#N/A</v>
      </c>
      <c r="R26" s="43" t="e">
        <f>VLOOKUP(BillDetail_List[LTM],LTMList,4,FALSE)</f>
        <v>#N/A</v>
      </c>
      <c r="S26" s="57"/>
      <c r="T26" s="63"/>
      <c r="U26" s="60"/>
      <c r="V26" s="44">
        <f>IF(ISNA(VLOOKUP(BillDetail_List[LTM],LTM_List[],6,FALSE)) = TRUE,0,VLOOKUP(BillDetail_List[LTM],LTM_List[],6,FALSE))</f>
        <v>0</v>
      </c>
      <c r="W26" s="28" t="e">
        <f>VLOOKUP(BillDetail_List[Part ID],FundingList,8,FALSE)</f>
        <v>#N/A</v>
      </c>
      <c r="X26" s="323" t="e">
        <f>BillDetail_List[Base PC]</f>
        <v>#N/A</v>
      </c>
      <c r="Y26" s="323">
        <f>BillDetail_List[Counsel''s Base Fees]+BillDetail_List[Other Disbs]+BillDetail_List[ATE Premium]</f>
        <v>0</v>
      </c>
      <c r="Z26" s="28" t="e">
        <f>IF(CounselBaseFees=0,VLOOKUP(BillDetail_List[Part ID],FundingList,3,FALSE),VLOOKUP(BillDetail_List[LTM],LTMList,9,FALSE))</f>
        <v>#N/A</v>
      </c>
      <c r="AA26" s="45" t="e">
        <f>VLOOKUP(BillDetail_List[Part ID],FundingList,4,FALSE)</f>
        <v>#N/A</v>
      </c>
      <c r="AB26" s="323" t="e">
        <f>BillDetail_List[Total VAT]</f>
        <v>#N/A</v>
      </c>
      <c r="AC26" s="44" t="e">
        <f>VLOOKUP(BillDetail_List[Task Code],JCodeList,4,FALSE)</f>
        <v>#N/A</v>
      </c>
      <c r="AD26" s="31"/>
      <c r="AE26" s="31"/>
      <c r="AF26" s="43" t="e">
        <f>VLOOKUP(BillDetail_List[Activity Code],ActivityCodeList,5,FALSE)</f>
        <v>#N/A</v>
      </c>
      <c r="AG26" s="31"/>
      <c r="AH26" s="323" t="e">
        <f>IF(BillDetail_List[Entry_Alloc%]=0,(BillDetail_List[Time]*BillDetail_List[LTM Rate])*BillDetail_List[[#This Row],[Funding PerCent Allowed]],(BillDetail_List[Time]*BillDetail_List[LTM Rate])*BillDetail_List[[#This Row],[Funding PerCent Allowed]]*BillDetail_List[Entry_Alloc%])</f>
        <v>#N/A</v>
      </c>
      <c r="AI26" s="323" t="e">
        <f>BillDetail_List[Base PC]*BillDetail_List[VAT Rate]</f>
        <v>#N/A</v>
      </c>
      <c r="AJ26" s="323" t="e">
        <f>BillDetail_List[Base PC]*BillDetail_List[SF%]</f>
        <v>#N/A</v>
      </c>
      <c r="AK26" s="323" t="e">
        <f>BillDetail_List[SF on Base PC]*BillDetail_List[VAT Rate]</f>
        <v>#N/A</v>
      </c>
      <c r="AL26" s="323" t="e">
        <f>SUM(BillDetail_List[[#This Row],[Base PC]:[VAT on SF on Base PC]])</f>
        <v>#N/A</v>
      </c>
      <c r="AM26" s="61"/>
      <c r="AN26" s="323" t="e">
        <f>BillDetail_List[Counsel''s Base Fees]*BillDetail_List[VAT Rate]</f>
        <v>#N/A</v>
      </c>
      <c r="AO26" s="323" t="e">
        <f>BillDetail_List[Counsel''s Base Fees]*BillDetail_List[SF%]</f>
        <v>#N/A</v>
      </c>
      <c r="AP26" s="323" t="e">
        <f>BillDetail_List[Counsel''s SF]*BillDetail_List[VAT Rate]</f>
        <v>#N/A</v>
      </c>
      <c r="AQ26" s="323" t="e">
        <f>SUM(BillDetail_List[[#This Row],[Counsel''s Base Fees]:[VAT on Counsel''s SF]])</f>
        <v>#N/A</v>
      </c>
      <c r="AR26" s="61"/>
      <c r="AS26" s="61"/>
      <c r="AT26" s="323">
        <f>SUM(BillDetail_List[[#This Row],[Other Disbs]:[VAT On Other Disbs]])</f>
        <v>0</v>
      </c>
      <c r="AU26" s="61"/>
      <c r="AV26" s="322" t="e">
        <f>BillDetail_List[Other Disbs]+BillDetail_List[Counsel''s Base Fees]+BillDetail_List[Base PC]</f>
        <v>#N/A</v>
      </c>
      <c r="AW26" s="323" t="e">
        <f>BillDetail_List[VAT On Other Disbs]+BillDetail_List[VAT on Counsel''s SF]+BillDetail_List[VAT on Base Counsel Fees]+BillDetail_List[VAT on SF on Base PC]+BillDetail_List[VAT on Base PC]</f>
        <v>#N/A</v>
      </c>
      <c r="AX26" s="323" t="e">
        <f>BillDetail_List[Base PC]+BillDetail_List[SF on Base PC]</f>
        <v>#N/A</v>
      </c>
      <c r="AY26" s="323" t="e">
        <f>BillDetail_List[ATE Premium]+BillDetail_List[Other Disbs]+BillDetail_List[Counsel''s SF]+BillDetail_List[Counsel''s Base Fees]</f>
        <v>#N/A</v>
      </c>
      <c r="AZ26" s="323" t="e">
        <f>SUM(BillDetail_List[[#This Row],[Total VAT]:[Total Disbs]])</f>
        <v>#N/A</v>
      </c>
      <c r="BA26" s="315" t="e">
        <f>VLOOKUP(BillDetail_List[[#This Row],[Phase Code]],phasenos,4,FALSE)</f>
        <v>#N/A</v>
      </c>
      <c r="BB26" s="350" t="e">
        <f>VLOOKUP(BillDetail_List[[#This Row],[Task Code]],tasknos,6,FALSE)</f>
        <v>#N/A</v>
      </c>
    </row>
    <row r="27" spans="1:54" x14ac:dyDescent="0.25">
      <c r="A27" s="56"/>
      <c r="B27" s="31"/>
      <c r="C27" s="284"/>
      <c r="D27" s="291" t="e">
        <f>VLOOKUP(BillDetail_List[Part ID],FundingList,2,FALSE)</f>
        <v>#N/A</v>
      </c>
      <c r="E27" s="58"/>
      <c r="F27" s="46" t="e">
        <f>VLOOKUP(BillDetail_List[Task Code],JCodeList,5,FALSE)</f>
        <v>#N/A</v>
      </c>
      <c r="G27" s="47" t="e">
        <f>VLOOKUP(BillDetail_List[Task Code],JCodeList,2,FALSE)</f>
        <v>#N/A</v>
      </c>
      <c r="H27" s="43" t="e">
        <f>VLOOKUP(BillDetail_List[Activity Code],ActivityCodeList,2,FALSE)</f>
        <v>#N/A</v>
      </c>
      <c r="I27" s="43" t="str">
        <f>IF(ISBLANK(BillDetail_List[Expense Code]),"",VLOOKUP(BillDetail_List[Expense Code],ExpenseCodeList,2,FALSE))</f>
        <v/>
      </c>
      <c r="J27" s="31"/>
      <c r="K27" s="23"/>
      <c r="L27" s="59"/>
      <c r="M27" s="31"/>
      <c r="N27" s="31"/>
      <c r="O27" s="31"/>
      <c r="P27" s="57"/>
      <c r="Q27" s="22" t="e">
        <f>VLOOKUP(BillDetail_List[LTM],LTMList,3,FALSE)</f>
        <v>#N/A</v>
      </c>
      <c r="R27" s="43" t="e">
        <f>VLOOKUP(BillDetail_List[LTM],LTMList,4,FALSE)</f>
        <v>#N/A</v>
      </c>
      <c r="S27" s="57"/>
      <c r="T27" s="63"/>
      <c r="U27" s="60"/>
      <c r="V27" s="44">
        <f>IF(ISNA(VLOOKUP(BillDetail_List[LTM],LTM_List[],6,FALSE)) = TRUE,0,VLOOKUP(BillDetail_List[LTM],LTM_List[],6,FALSE))</f>
        <v>0</v>
      </c>
      <c r="W27" s="28" t="e">
        <f>VLOOKUP(BillDetail_List[Part ID],FundingList,8,FALSE)</f>
        <v>#N/A</v>
      </c>
      <c r="X27" s="323" t="e">
        <f>BillDetail_List[Base PC]</f>
        <v>#N/A</v>
      </c>
      <c r="Y27" s="323">
        <f>BillDetail_List[Counsel''s Base Fees]+BillDetail_List[Other Disbs]+BillDetail_List[ATE Premium]</f>
        <v>0</v>
      </c>
      <c r="Z27" s="28" t="e">
        <f>IF(CounselBaseFees=0,VLOOKUP(BillDetail_List[Part ID],FundingList,3,FALSE),VLOOKUP(BillDetail_List[LTM],LTMList,9,FALSE))</f>
        <v>#N/A</v>
      </c>
      <c r="AA27" s="45" t="e">
        <f>VLOOKUP(BillDetail_List[Part ID],FundingList,4,FALSE)</f>
        <v>#N/A</v>
      </c>
      <c r="AB27" s="323" t="e">
        <f>BillDetail_List[Total VAT]</f>
        <v>#N/A</v>
      </c>
      <c r="AC27" s="44" t="e">
        <f>VLOOKUP(BillDetail_List[Task Code],JCodeList,4,FALSE)</f>
        <v>#N/A</v>
      </c>
      <c r="AD27" s="31"/>
      <c r="AE27" s="31"/>
      <c r="AF27" s="43" t="e">
        <f>VLOOKUP(BillDetail_List[Activity Code],ActivityCodeList,5,FALSE)</f>
        <v>#N/A</v>
      </c>
      <c r="AG27" s="31"/>
      <c r="AH27" s="323" t="e">
        <f>IF(BillDetail_List[Entry_Alloc%]=0,(BillDetail_List[Time]*BillDetail_List[LTM Rate])*BillDetail_List[[#This Row],[Funding PerCent Allowed]],(BillDetail_List[Time]*BillDetail_List[LTM Rate])*BillDetail_List[[#This Row],[Funding PerCent Allowed]]*BillDetail_List[Entry_Alloc%])</f>
        <v>#N/A</v>
      </c>
      <c r="AI27" s="323" t="e">
        <f>BillDetail_List[Base PC]*BillDetail_List[VAT Rate]</f>
        <v>#N/A</v>
      </c>
      <c r="AJ27" s="323" t="e">
        <f>BillDetail_List[Base PC]*BillDetail_List[SF%]</f>
        <v>#N/A</v>
      </c>
      <c r="AK27" s="323" t="e">
        <f>BillDetail_List[SF on Base PC]*BillDetail_List[VAT Rate]</f>
        <v>#N/A</v>
      </c>
      <c r="AL27" s="323" t="e">
        <f>SUM(BillDetail_List[[#This Row],[Base PC]:[VAT on SF on Base PC]])</f>
        <v>#N/A</v>
      </c>
      <c r="AM27" s="61"/>
      <c r="AN27" s="323" t="e">
        <f>BillDetail_List[Counsel''s Base Fees]*BillDetail_List[VAT Rate]</f>
        <v>#N/A</v>
      </c>
      <c r="AO27" s="323" t="e">
        <f>BillDetail_List[Counsel''s Base Fees]*BillDetail_List[SF%]</f>
        <v>#N/A</v>
      </c>
      <c r="AP27" s="323" t="e">
        <f>BillDetail_List[Counsel''s SF]*BillDetail_List[VAT Rate]</f>
        <v>#N/A</v>
      </c>
      <c r="AQ27" s="323" t="e">
        <f>SUM(BillDetail_List[[#This Row],[Counsel''s Base Fees]:[VAT on Counsel''s SF]])</f>
        <v>#N/A</v>
      </c>
      <c r="AR27" s="61"/>
      <c r="AS27" s="61"/>
      <c r="AT27" s="323">
        <f>SUM(BillDetail_List[[#This Row],[Other Disbs]:[VAT On Other Disbs]])</f>
        <v>0</v>
      </c>
      <c r="AU27" s="61"/>
      <c r="AV27" s="322" t="e">
        <f>BillDetail_List[Other Disbs]+BillDetail_List[Counsel''s Base Fees]+BillDetail_List[Base PC]</f>
        <v>#N/A</v>
      </c>
      <c r="AW27" s="323" t="e">
        <f>BillDetail_List[VAT On Other Disbs]+BillDetail_List[VAT on Counsel''s SF]+BillDetail_List[VAT on Base Counsel Fees]+BillDetail_List[VAT on SF on Base PC]+BillDetail_List[VAT on Base PC]</f>
        <v>#N/A</v>
      </c>
      <c r="AX27" s="323" t="e">
        <f>BillDetail_List[Base PC]+BillDetail_List[SF on Base PC]</f>
        <v>#N/A</v>
      </c>
      <c r="AY27" s="323" t="e">
        <f>BillDetail_List[ATE Premium]+BillDetail_List[Other Disbs]+BillDetail_List[Counsel''s SF]+BillDetail_List[Counsel''s Base Fees]</f>
        <v>#N/A</v>
      </c>
      <c r="AZ27" s="323" t="e">
        <f>SUM(BillDetail_List[[#This Row],[Total VAT]:[Total Disbs]])</f>
        <v>#N/A</v>
      </c>
      <c r="BA27" s="315" t="e">
        <f>VLOOKUP(BillDetail_List[[#This Row],[Phase Code]],phasenos,4,FALSE)</f>
        <v>#N/A</v>
      </c>
      <c r="BB27" s="350" t="e">
        <f>VLOOKUP(BillDetail_List[[#This Row],[Task Code]],tasknos,6,FALSE)</f>
        <v>#N/A</v>
      </c>
    </row>
    <row r="28" spans="1:54" x14ac:dyDescent="0.25">
      <c r="A28" s="56"/>
      <c r="B28" s="31"/>
      <c r="C28" s="284"/>
      <c r="D28" s="291" t="e">
        <f>VLOOKUP(BillDetail_List[Part ID],FundingList,2,FALSE)</f>
        <v>#N/A</v>
      </c>
      <c r="E28" s="58"/>
      <c r="F28" s="46" t="e">
        <f>VLOOKUP(BillDetail_List[Task Code],JCodeList,5,FALSE)</f>
        <v>#N/A</v>
      </c>
      <c r="G28" s="47" t="e">
        <f>VLOOKUP(BillDetail_List[Task Code],JCodeList,2,FALSE)</f>
        <v>#N/A</v>
      </c>
      <c r="H28" s="43" t="e">
        <f>VLOOKUP(BillDetail_List[Activity Code],ActivityCodeList,2,FALSE)</f>
        <v>#N/A</v>
      </c>
      <c r="I28" s="43" t="str">
        <f>IF(ISBLANK(BillDetail_List[Expense Code]),"",VLOOKUP(BillDetail_List[Expense Code],ExpenseCodeList,2,FALSE))</f>
        <v/>
      </c>
      <c r="J28" s="31"/>
      <c r="K28" s="23"/>
      <c r="L28" s="59"/>
      <c r="M28" s="31"/>
      <c r="N28" s="31"/>
      <c r="O28" s="31"/>
      <c r="P28" s="57"/>
      <c r="Q28" s="22" t="e">
        <f>VLOOKUP(BillDetail_List[LTM],LTMList,3,FALSE)</f>
        <v>#N/A</v>
      </c>
      <c r="R28" s="43" t="e">
        <f>VLOOKUP(BillDetail_List[LTM],LTMList,4,FALSE)</f>
        <v>#N/A</v>
      </c>
      <c r="S28" s="57"/>
      <c r="T28" s="63"/>
      <c r="U28" s="60"/>
      <c r="V28" s="44">
        <f>IF(ISNA(VLOOKUP(BillDetail_List[LTM],LTM_List[],6,FALSE)) = TRUE,0,VLOOKUP(BillDetail_List[LTM],LTM_List[],6,FALSE))</f>
        <v>0</v>
      </c>
      <c r="W28" s="28" t="e">
        <f>VLOOKUP(BillDetail_List[Part ID],FundingList,8,FALSE)</f>
        <v>#N/A</v>
      </c>
      <c r="X28" s="323" t="e">
        <f>BillDetail_List[Base PC]</f>
        <v>#N/A</v>
      </c>
      <c r="Y28" s="323">
        <f>BillDetail_List[Counsel''s Base Fees]+BillDetail_List[Other Disbs]+BillDetail_List[ATE Premium]</f>
        <v>0</v>
      </c>
      <c r="Z28" s="28" t="e">
        <f>IF(CounselBaseFees=0,VLOOKUP(BillDetail_List[Part ID],FundingList,3,FALSE),VLOOKUP(BillDetail_List[LTM],LTMList,9,FALSE))</f>
        <v>#N/A</v>
      </c>
      <c r="AA28" s="45" t="e">
        <f>VLOOKUP(BillDetail_List[Part ID],FundingList,4,FALSE)</f>
        <v>#N/A</v>
      </c>
      <c r="AB28" s="323" t="e">
        <f>BillDetail_List[Total VAT]</f>
        <v>#N/A</v>
      </c>
      <c r="AC28" s="44" t="e">
        <f>VLOOKUP(BillDetail_List[Task Code],JCodeList,4,FALSE)</f>
        <v>#N/A</v>
      </c>
      <c r="AD28" s="31"/>
      <c r="AE28" s="31"/>
      <c r="AF28" s="43" t="e">
        <f>VLOOKUP(BillDetail_List[Activity Code],ActivityCodeList,5,FALSE)</f>
        <v>#N/A</v>
      </c>
      <c r="AG28" s="31"/>
      <c r="AH28" s="323" t="e">
        <f>IF(BillDetail_List[Entry_Alloc%]=0,(BillDetail_List[Time]*BillDetail_List[LTM Rate])*BillDetail_List[[#This Row],[Funding PerCent Allowed]],(BillDetail_List[Time]*BillDetail_List[LTM Rate])*BillDetail_List[[#This Row],[Funding PerCent Allowed]]*BillDetail_List[Entry_Alloc%])</f>
        <v>#N/A</v>
      </c>
      <c r="AI28" s="323" t="e">
        <f>BillDetail_List[Base PC]*BillDetail_List[VAT Rate]</f>
        <v>#N/A</v>
      </c>
      <c r="AJ28" s="323" t="e">
        <f>BillDetail_List[Base PC]*BillDetail_List[SF%]</f>
        <v>#N/A</v>
      </c>
      <c r="AK28" s="323" t="e">
        <f>BillDetail_List[SF on Base PC]*BillDetail_List[VAT Rate]</f>
        <v>#N/A</v>
      </c>
      <c r="AL28" s="323" t="e">
        <f>SUM(BillDetail_List[[#This Row],[Base PC]:[VAT on SF on Base PC]])</f>
        <v>#N/A</v>
      </c>
      <c r="AM28" s="61"/>
      <c r="AN28" s="323" t="e">
        <f>BillDetail_List[Counsel''s Base Fees]*BillDetail_List[VAT Rate]</f>
        <v>#N/A</v>
      </c>
      <c r="AO28" s="323" t="e">
        <f>BillDetail_List[Counsel''s Base Fees]*BillDetail_List[SF%]</f>
        <v>#N/A</v>
      </c>
      <c r="AP28" s="323" t="e">
        <f>BillDetail_List[Counsel''s SF]*BillDetail_List[VAT Rate]</f>
        <v>#N/A</v>
      </c>
      <c r="AQ28" s="323" t="e">
        <f>SUM(BillDetail_List[[#This Row],[Counsel''s Base Fees]:[VAT on Counsel''s SF]])</f>
        <v>#N/A</v>
      </c>
      <c r="AR28" s="61"/>
      <c r="AS28" s="61"/>
      <c r="AT28" s="323">
        <f>SUM(BillDetail_List[[#This Row],[Other Disbs]:[VAT On Other Disbs]])</f>
        <v>0</v>
      </c>
      <c r="AU28" s="61"/>
      <c r="AV28" s="322" t="e">
        <f>BillDetail_List[Other Disbs]+BillDetail_List[Counsel''s Base Fees]+BillDetail_List[Base PC]</f>
        <v>#N/A</v>
      </c>
      <c r="AW28" s="323" t="e">
        <f>BillDetail_List[VAT On Other Disbs]+BillDetail_List[VAT on Counsel''s SF]+BillDetail_List[VAT on Base Counsel Fees]+BillDetail_List[VAT on SF on Base PC]+BillDetail_List[VAT on Base PC]</f>
        <v>#N/A</v>
      </c>
      <c r="AX28" s="323" t="e">
        <f>BillDetail_List[Base PC]+BillDetail_List[SF on Base PC]</f>
        <v>#N/A</v>
      </c>
      <c r="AY28" s="323" t="e">
        <f>BillDetail_List[ATE Premium]+BillDetail_List[Other Disbs]+BillDetail_List[Counsel''s SF]+BillDetail_List[Counsel''s Base Fees]</f>
        <v>#N/A</v>
      </c>
      <c r="AZ28" s="323" t="e">
        <f>SUM(BillDetail_List[[#This Row],[Total VAT]:[Total Disbs]])</f>
        <v>#N/A</v>
      </c>
      <c r="BA28" s="315" t="e">
        <f>VLOOKUP(BillDetail_List[[#This Row],[Phase Code]],phasenos,4,FALSE)</f>
        <v>#N/A</v>
      </c>
      <c r="BB28" s="350" t="e">
        <f>VLOOKUP(BillDetail_List[[#This Row],[Task Code]],tasknos,6,FALSE)</f>
        <v>#N/A</v>
      </c>
    </row>
    <row r="29" spans="1:54" x14ac:dyDescent="0.25">
      <c r="A29" s="56"/>
      <c r="B29" s="31"/>
      <c r="C29" s="284"/>
      <c r="D29" s="291" t="e">
        <f>VLOOKUP(BillDetail_List[Part ID],FundingList,2,FALSE)</f>
        <v>#N/A</v>
      </c>
      <c r="E29" s="58"/>
      <c r="F29" s="46" t="e">
        <f>VLOOKUP(BillDetail_List[Task Code],JCodeList,5,FALSE)</f>
        <v>#N/A</v>
      </c>
      <c r="G29" s="47" t="e">
        <f>VLOOKUP(BillDetail_List[Task Code],JCodeList,2,FALSE)</f>
        <v>#N/A</v>
      </c>
      <c r="H29" s="43" t="e">
        <f>VLOOKUP(BillDetail_List[Activity Code],ActivityCodeList,2,FALSE)</f>
        <v>#N/A</v>
      </c>
      <c r="I29" s="43" t="str">
        <f>IF(ISBLANK(BillDetail_List[Expense Code]),"",VLOOKUP(BillDetail_List[Expense Code],ExpenseCodeList,2,FALSE))</f>
        <v/>
      </c>
      <c r="J29" s="31"/>
      <c r="K29" s="23"/>
      <c r="L29" s="59"/>
      <c r="M29" s="31"/>
      <c r="N29" s="31"/>
      <c r="O29" s="31"/>
      <c r="P29" s="57"/>
      <c r="Q29" s="22" t="e">
        <f>VLOOKUP(BillDetail_List[LTM],LTMList,3,FALSE)</f>
        <v>#N/A</v>
      </c>
      <c r="R29" s="43" t="e">
        <f>VLOOKUP(BillDetail_List[LTM],LTMList,4,FALSE)</f>
        <v>#N/A</v>
      </c>
      <c r="S29" s="57"/>
      <c r="T29" s="63"/>
      <c r="U29" s="60"/>
      <c r="V29" s="44">
        <f>IF(ISNA(VLOOKUP(BillDetail_List[LTM],LTM_List[],6,FALSE)) = TRUE,0,VLOOKUP(BillDetail_List[LTM],LTM_List[],6,FALSE))</f>
        <v>0</v>
      </c>
      <c r="W29" s="28" t="e">
        <f>VLOOKUP(BillDetail_List[Part ID],FundingList,8,FALSE)</f>
        <v>#N/A</v>
      </c>
      <c r="X29" s="323" t="e">
        <f>BillDetail_List[Base PC]</f>
        <v>#N/A</v>
      </c>
      <c r="Y29" s="323">
        <f>BillDetail_List[Counsel''s Base Fees]+BillDetail_List[Other Disbs]+BillDetail_List[ATE Premium]</f>
        <v>0</v>
      </c>
      <c r="Z29" s="28" t="e">
        <f>IF(CounselBaseFees=0,VLOOKUP(BillDetail_List[Part ID],FundingList,3,FALSE),VLOOKUP(BillDetail_List[LTM],LTMList,9,FALSE))</f>
        <v>#N/A</v>
      </c>
      <c r="AA29" s="45" t="e">
        <f>VLOOKUP(BillDetail_List[Part ID],FundingList,4,FALSE)</f>
        <v>#N/A</v>
      </c>
      <c r="AB29" s="323" t="e">
        <f>BillDetail_List[Total VAT]</f>
        <v>#N/A</v>
      </c>
      <c r="AC29" s="44" t="e">
        <f>VLOOKUP(BillDetail_List[Task Code],JCodeList,4,FALSE)</f>
        <v>#N/A</v>
      </c>
      <c r="AD29" s="31"/>
      <c r="AE29" s="31"/>
      <c r="AF29" s="43" t="e">
        <f>VLOOKUP(BillDetail_List[Activity Code],ActivityCodeList,5,FALSE)</f>
        <v>#N/A</v>
      </c>
      <c r="AG29" s="31"/>
      <c r="AH29" s="323" t="e">
        <f>IF(BillDetail_List[Entry_Alloc%]=0,(BillDetail_List[Time]*BillDetail_List[LTM Rate])*BillDetail_List[[#This Row],[Funding PerCent Allowed]],(BillDetail_List[Time]*BillDetail_List[LTM Rate])*BillDetail_List[[#This Row],[Funding PerCent Allowed]]*BillDetail_List[Entry_Alloc%])</f>
        <v>#N/A</v>
      </c>
      <c r="AI29" s="323" t="e">
        <f>BillDetail_List[Base PC]*BillDetail_List[VAT Rate]</f>
        <v>#N/A</v>
      </c>
      <c r="AJ29" s="323" t="e">
        <f>BillDetail_List[Base PC]*BillDetail_List[SF%]</f>
        <v>#N/A</v>
      </c>
      <c r="AK29" s="323" t="e">
        <f>BillDetail_List[SF on Base PC]*BillDetail_List[VAT Rate]</f>
        <v>#N/A</v>
      </c>
      <c r="AL29" s="323" t="e">
        <f>SUM(BillDetail_List[[#This Row],[Base PC]:[VAT on SF on Base PC]])</f>
        <v>#N/A</v>
      </c>
      <c r="AM29" s="61"/>
      <c r="AN29" s="323" t="e">
        <f>BillDetail_List[Counsel''s Base Fees]*BillDetail_List[VAT Rate]</f>
        <v>#N/A</v>
      </c>
      <c r="AO29" s="323" t="e">
        <f>BillDetail_List[Counsel''s Base Fees]*BillDetail_List[SF%]</f>
        <v>#N/A</v>
      </c>
      <c r="AP29" s="323" t="e">
        <f>BillDetail_List[Counsel''s SF]*BillDetail_List[VAT Rate]</f>
        <v>#N/A</v>
      </c>
      <c r="AQ29" s="323" t="e">
        <f>SUM(BillDetail_List[[#This Row],[Counsel''s Base Fees]:[VAT on Counsel''s SF]])</f>
        <v>#N/A</v>
      </c>
      <c r="AR29" s="61"/>
      <c r="AS29" s="61"/>
      <c r="AT29" s="323">
        <f>SUM(BillDetail_List[[#This Row],[Other Disbs]:[VAT On Other Disbs]])</f>
        <v>0</v>
      </c>
      <c r="AU29" s="61"/>
      <c r="AV29" s="322" t="e">
        <f>BillDetail_List[Other Disbs]+BillDetail_List[Counsel''s Base Fees]+BillDetail_List[Base PC]</f>
        <v>#N/A</v>
      </c>
      <c r="AW29" s="323" t="e">
        <f>BillDetail_List[VAT On Other Disbs]+BillDetail_List[VAT on Counsel''s SF]+BillDetail_List[VAT on Base Counsel Fees]+BillDetail_List[VAT on SF on Base PC]+BillDetail_List[VAT on Base PC]</f>
        <v>#N/A</v>
      </c>
      <c r="AX29" s="323" t="e">
        <f>BillDetail_List[Base PC]+BillDetail_List[SF on Base PC]</f>
        <v>#N/A</v>
      </c>
      <c r="AY29" s="323" t="e">
        <f>BillDetail_List[ATE Premium]+BillDetail_List[Other Disbs]+BillDetail_List[Counsel''s SF]+BillDetail_List[Counsel''s Base Fees]</f>
        <v>#N/A</v>
      </c>
      <c r="AZ29" s="323" t="e">
        <f>SUM(BillDetail_List[[#This Row],[Total VAT]:[Total Disbs]])</f>
        <v>#N/A</v>
      </c>
      <c r="BA29" s="315" t="e">
        <f>VLOOKUP(BillDetail_List[[#This Row],[Phase Code]],phasenos,4,FALSE)</f>
        <v>#N/A</v>
      </c>
      <c r="BB29" s="350" t="e">
        <f>VLOOKUP(BillDetail_List[[#This Row],[Task Code]],tasknos,6,FALSE)</f>
        <v>#N/A</v>
      </c>
    </row>
    <row r="30" spans="1:54" x14ac:dyDescent="0.25">
      <c r="A30" s="56"/>
      <c r="B30" s="31"/>
      <c r="C30" s="284"/>
      <c r="D30" s="291" t="e">
        <f>VLOOKUP(BillDetail_List[Part ID],FundingList,2,FALSE)</f>
        <v>#N/A</v>
      </c>
      <c r="E30" s="58"/>
      <c r="F30" s="46" t="e">
        <f>VLOOKUP(BillDetail_List[Task Code],JCodeList,5,FALSE)</f>
        <v>#N/A</v>
      </c>
      <c r="G30" s="47" t="e">
        <f>VLOOKUP(BillDetail_List[Task Code],JCodeList,2,FALSE)</f>
        <v>#N/A</v>
      </c>
      <c r="H30" s="43" t="e">
        <f>VLOOKUP(BillDetail_List[Activity Code],ActivityCodeList,2,FALSE)</f>
        <v>#N/A</v>
      </c>
      <c r="I30" s="43" t="str">
        <f>IF(ISBLANK(BillDetail_List[Expense Code]),"",VLOOKUP(BillDetail_List[Expense Code],ExpenseCodeList,2,FALSE))</f>
        <v/>
      </c>
      <c r="J30" s="31"/>
      <c r="K30" s="23"/>
      <c r="L30" s="59"/>
      <c r="M30" s="31"/>
      <c r="N30" s="31"/>
      <c r="O30" s="31"/>
      <c r="P30" s="57"/>
      <c r="Q30" s="22" t="e">
        <f>VLOOKUP(BillDetail_List[LTM],LTMList,3,FALSE)</f>
        <v>#N/A</v>
      </c>
      <c r="R30" s="43" t="e">
        <f>VLOOKUP(BillDetail_List[LTM],LTMList,4,FALSE)</f>
        <v>#N/A</v>
      </c>
      <c r="S30" s="57"/>
      <c r="T30" s="63"/>
      <c r="U30" s="60"/>
      <c r="V30" s="44">
        <f>IF(ISNA(VLOOKUP(BillDetail_List[LTM],LTM_List[],6,FALSE)) = TRUE,0,VLOOKUP(BillDetail_List[LTM],LTM_List[],6,FALSE))</f>
        <v>0</v>
      </c>
      <c r="W30" s="28" t="e">
        <f>VLOOKUP(BillDetail_List[Part ID],FundingList,8,FALSE)</f>
        <v>#N/A</v>
      </c>
      <c r="X30" s="323" t="e">
        <f>BillDetail_List[Base PC]</f>
        <v>#N/A</v>
      </c>
      <c r="Y30" s="323">
        <f>BillDetail_List[Counsel''s Base Fees]+BillDetail_List[Other Disbs]+BillDetail_List[ATE Premium]</f>
        <v>0</v>
      </c>
      <c r="Z30" s="28" t="e">
        <f>IF(CounselBaseFees=0,VLOOKUP(BillDetail_List[Part ID],FundingList,3,FALSE),VLOOKUP(BillDetail_List[LTM],LTMList,9,FALSE))</f>
        <v>#N/A</v>
      </c>
      <c r="AA30" s="45" t="e">
        <f>VLOOKUP(BillDetail_List[Part ID],FundingList,4,FALSE)</f>
        <v>#N/A</v>
      </c>
      <c r="AB30" s="323" t="e">
        <f>BillDetail_List[Total VAT]</f>
        <v>#N/A</v>
      </c>
      <c r="AC30" s="44" t="e">
        <f>VLOOKUP(BillDetail_List[Task Code],JCodeList,4,FALSE)</f>
        <v>#N/A</v>
      </c>
      <c r="AD30" s="31"/>
      <c r="AE30" s="31"/>
      <c r="AF30" s="43" t="e">
        <f>VLOOKUP(BillDetail_List[Activity Code],ActivityCodeList,5,FALSE)</f>
        <v>#N/A</v>
      </c>
      <c r="AG30" s="31"/>
      <c r="AH30" s="323" t="e">
        <f>IF(BillDetail_List[Entry_Alloc%]=0,(BillDetail_List[Time]*BillDetail_List[LTM Rate])*BillDetail_List[[#This Row],[Funding PerCent Allowed]],(BillDetail_List[Time]*BillDetail_List[LTM Rate])*BillDetail_List[[#This Row],[Funding PerCent Allowed]]*BillDetail_List[Entry_Alloc%])</f>
        <v>#N/A</v>
      </c>
      <c r="AI30" s="323" t="e">
        <f>BillDetail_List[Base PC]*BillDetail_List[VAT Rate]</f>
        <v>#N/A</v>
      </c>
      <c r="AJ30" s="323" t="e">
        <f>BillDetail_List[Base PC]*BillDetail_List[SF%]</f>
        <v>#N/A</v>
      </c>
      <c r="AK30" s="323" t="e">
        <f>BillDetail_List[SF on Base PC]*BillDetail_List[VAT Rate]</f>
        <v>#N/A</v>
      </c>
      <c r="AL30" s="323" t="e">
        <f>SUM(BillDetail_List[[#This Row],[Base PC]:[VAT on SF on Base PC]])</f>
        <v>#N/A</v>
      </c>
      <c r="AM30" s="61"/>
      <c r="AN30" s="323" t="e">
        <f>BillDetail_List[Counsel''s Base Fees]*BillDetail_List[VAT Rate]</f>
        <v>#N/A</v>
      </c>
      <c r="AO30" s="323" t="e">
        <f>BillDetail_List[Counsel''s Base Fees]*BillDetail_List[SF%]</f>
        <v>#N/A</v>
      </c>
      <c r="AP30" s="323" t="e">
        <f>BillDetail_List[Counsel''s SF]*BillDetail_List[VAT Rate]</f>
        <v>#N/A</v>
      </c>
      <c r="AQ30" s="323" t="e">
        <f>SUM(BillDetail_List[[#This Row],[Counsel''s Base Fees]:[VAT on Counsel''s SF]])</f>
        <v>#N/A</v>
      </c>
      <c r="AR30" s="61"/>
      <c r="AS30" s="61"/>
      <c r="AT30" s="323">
        <f>SUM(BillDetail_List[[#This Row],[Other Disbs]:[VAT On Other Disbs]])</f>
        <v>0</v>
      </c>
      <c r="AU30" s="61"/>
      <c r="AV30" s="322" t="e">
        <f>BillDetail_List[Other Disbs]+BillDetail_List[Counsel''s Base Fees]+BillDetail_List[Base PC]</f>
        <v>#N/A</v>
      </c>
      <c r="AW30" s="323" t="e">
        <f>BillDetail_List[VAT On Other Disbs]+BillDetail_List[VAT on Counsel''s SF]+BillDetail_List[VAT on Base Counsel Fees]+BillDetail_List[VAT on SF on Base PC]+BillDetail_List[VAT on Base PC]</f>
        <v>#N/A</v>
      </c>
      <c r="AX30" s="323" t="e">
        <f>BillDetail_List[Base PC]+BillDetail_List[SF on Base PC]</f>
        <v>#N/A</v>
      </c>
      <c r="AY30" s="323" t="e">
        <f>BillDetail_List[ATE Premium]+BillDetail_List[Other Disbs]+BillDetail_List[Counsel''s SF]+BillDetail_List[Counsel''s Base Fees]</f>
        <v>#N/A</v>
      </c>
      <c r="AZ30" s="323" t="e">
        <f>SUM(BillDetail_List[[#This Row],[Total VAT]:[Total Disbs]])</f>
        <v>#N/A</v>
      </c>
      <c r="BA30" s="315" t="e">
        <f>VLOOKUP(BillDetail_List[[#This Row],[Phase Code]],phasenos,4,FALSE)</f>
        <v>#N/A</v>
      </c>
      <c r="BB30" s="350" t="e">
        <f>VLOOKUP(BillDetail_List[[#This Row],[Task Code]],tasknos,6,FALSE)</f>
        <v>#N/A</v>
      </c>
    </row>
    <row r="31" spans="1:54" x14ac:dyDescent="0.25">
      <c r="A31" s="56"/>
      <c r="B31" s="31"/>
      <c r="C31" s="284"/>
      <c r="D31" s="291" t="e">
        <f>VLOOKUP(BillDetail_List[Part ID],FundingList,2,FALSE)</f>
        <v>#N/A</v>
      </c>
      <c r="E31" s="58"/>
      <c r="F31" s="46" t="e">
        <f>VLOOKUP(BillDetail_List[Task Code],JCodeList,5,FALSE)</f>
        <v>#N/A</v>
      </c>
      <c r="G31" s="47" t="e">
        <f>VLOOKUP(BillDetail_List[Task Code],JCodeList,2,FALSE)</f>
        <v>#N/A</v>
      </c>
      <c r="H31" s="43" t="e">
        <f>VLOOKUP(BillDetail_List[Activity Code],ActivityCodeList,2,FALSE)</f>
        <v>#N/A</v>
      </c>
      <c r="I31" s="43" t="str">
        <f>IF(ISBLANK(BillDetail_List[Expense Code]),"",VLOOKUP(BillDetail_List[Expense Code],ExpenseCodeList,2,FALSE))</f>
        <v/>
      </c>
      <c r="J31" s="31"/>
      <c r="K31" s="23"/>
      <c r="L31" s="59"/>
      <c r="M31" s="31"/>
      <c r="N31" s="31"/>
      <c r="O31" s="31"/>
      <c r="P31" s="57"/>
      <c r="Q31" s="22" t="e">
        <f>VLOOKUP(BillDetail_List[LTM],LTMList,3,FALSE)</f>
        <v>#N/A</v>
      </c>
      <c r="R31" s="43" t="e">
        <f>VLOOKUP(BillDetail_List[LTM],LTMList,4,FALSE)</f>
        <v>#N/A</v>
      </c>
      <c r="S31" s="57"/>
      <c r="T31" s="63"/>
      <c r="U31" s="60"/>
      <c r="V31" s="44">
        <f>IF(ISNA(VLOOKUP(BillDetail_List[LTM],LTM_List[],6,FALSE)) = TRUE,0,VLOOKUP(BillDetail_List[LTM],LTM_List[],6,FALSE))</f>
        <v>0</v>
      </c>
      <c r="W31" s="28" t="e">
        <f>VLOOKUP(BillDetail_List[Part ID],FundingList,8,FALSE)</f>
        <v>#N/A</v>
      </c>
      <c r="X31" s="323" t="e">
        <f>BillDetail_List[Base PC]</f>
        <v>#N/A</v>
      </c>
      <c r="Y31" s="323">
        <f>BillDetail_List[Counsel''s Base Fees]+BillDetail_List[Other Disbs]+BillDetail_List[ATE Premium]</f>
        <v>0</v>
      </c>
      <c r="Z31" s="28" t="e">
        <f>IF(CounselBaseFees=0,VLOOKUP(BillDetail_List[Part ID],FundingList,3,FALSE),VLOOKUP(BillDetail_List[LTM],LTMList,9,FALSE))</f>
        <v>#N/A</v>
      </c>
      <c r="AA31" s="45" t="e">
        <f>VLOOKUP(BillDetail_List[Part ID],FundingList,4,FALSE)</f>
        <v>#N/A</v>
      </c>
      <c r="AB31" s="323" t="e">
        <f>BillDetail_List[Total VAT]</f>
        <v>#N/A</v>
      </c>
      <c r="AC31" s="44" t="e">
        <f>VLOOKUP(BillDetail_List[Task Code],JCodeList,4,FALSE)</f>
        <v>#N/A</v>
      </c>
      <c r="AD31" s="31"/>
      <c r="AE31" s="31"/>
      <c r="AF31" s="43" t="e">
        <f>VLOOKUP(BillDetail_List[Activity Code],ActivityCodeList,5,FALSE)</f>
        <v>#N/A</v>
      </c>
      <c r="AG31" s="31"/>
      <c r="AH31" s="323" t="e">
        <f>IF(BillDetail_List[Entry_Alloc%]=0,(BillDetail_List[Time]*BillDetail_List[LTM Rate])*BillDetail_List[[#This Row],[Funding PerCent Allowed]],(BillDetail_List[Time]*BillDetail_List[LTM Rate])*BillDetail_List[[#This Row],[Funding PerCent Allowed]]*BillDetail_List[Entry_Alloc%])</f>
        <v>#N/A</v>
      </c>
      <c r="AI31" s="323" t="e">
        <f>BillDetail_List[Base PC]*BillDetail_List[VAT Rate]</f>
        <v>#N/A</v>
      </c>
      <c r="AJ31" s="323" t="e">
        <f>BillDetail_List[Base PC]*BillDetail_List[SF%]</f>
        <v>#N/A</v>
      </c>
      <c r="AK31" s="323" t="e">
        <f>BillDetail_List[SF on Base PC]*BillDetail_List[VAT Rate]</f>
        <v>#N/A</v>
      </c>
      <c r="AL31" s="323" t="e">
        <f>SUM(BillDetail_List[[#This Row],[Base PC]:[VAT on SF on Base PC]])</f>
        <v>#N/A</v>
      </c>
      <c r="AM31" s="61"/>
      <c r="AN31" s="323" t="e">
        <f>BillDetail_List[Counsel''s Base Fees]*BillDetail_List[VAT Rate]</f>
        <v>#N/A</v>
      </c>
      <c r="AO31" s="323" t="e">
        <f>BillDetail_List[Counsel''s Base Fees]*BillDetail_List[SF%]</f>
        <v>#N/A</v>
      </c>
      <c r="AP31" s="323" t="e">
        <f>BillDetail_List[Counsel''s SF]*BillDetail_List[VAT Rate]</f>
        <v>#N/A</v>
      </c>
      <c r="AQ31" s="323" t="e">
        <f>SUM(BillDetail_List[[#This Row],[Counsel''s Base Fees]:[VAT on Counsel''s SF]])</f>
        <v>#N/A</v>
      </c>
      <c r="AR31" s="61"/>
      <c r="AS31" s="61"/>
      <c r="AT31" s="323">
        <f>SUM(BillDetail_List[[#This Row],[Other Disbs]:[VAT On Other Disbs]])</f>
        <v>0</v>
      </c>
      <c r="AU31" s="61"/>
      <c r="AV31" s="322" t="e">
        <f>BillDetail_List[Other Disbs]+BillDetail_List[Counsel''s Base Fees]+BillDetail_List[Base PC]</f>
        <v>#N/A</v>
      </c>
      <c r="AW31" s="323" t="e">
        <f>BillDetail_List[VAT On Other Disbs]+BillDetail_List[VAT on Counsel''s SF]+BillDetail_List[VAT on Base Counsel Fees]+BillDetail_List[VAT on SF on Base PC]+BillDetail_List[VAT on Base PC]</f>
        <v>#N/A</v>
      </c>
      <c r="AX31" s="323" t="e">
        <f>BillDetail_List[Base PC]+BillDetail_List[SF on Base PC]</f>
        <v>#N/A</v>
      </c>
      <c r="AY31" s="323" t="e">
        <f>BillDetail_List[ATE Premium]+BillDetail_List[Other Disbs]+BillDetail_List[Counsel''s SF]+BillDetail_List[Counsel''s Base Fees]</f>
        <v>#N/A</v>
      </c>
      <c r="AZ31" s="323" t="e">
        <f>SUM(BillDetail_List[[#This Row],[Total VAT]:[Total Disbs]])</f>
        <v>#N/A</v>
      </c>
      <c r="BA31" s="315" t="e">
        <f>VLOOKUP(BillDetail_List[[#This Row],[Phase Code]],phasenos,4,FALSE)</f>
        <v>#N/A</v>
      </c>
      <c r="BB31" s="350" t="e">
        <f>VLOOKUP(BillDetail_List[[#This Row],[Task Code]],tasknos,6,FALSE)</f>
        <v>#N/A</v>
      </c>
    </row>
    <row r="32" spans="1:54" x14ac:dyDescent="0.25">
      <c r="A32" s="56"/>
      <c r="B32" s="31"/>
      <c r="C32" s="284"/>
      <c r="D32" s="291" t="e">
        <f>VLOOKUP(BillDetail_List[Part ID],FundingList,2,FALSE)</f>
        <v>#N/A</v>
      </c>
      <c r="E32" s="58"/>
      <c r="F32" s="46" t="e">
        <f>VLOOKUP(BillDetail_List[Task Code],JCodeList,5,FALSE)</f>
        <v>#N/A</v>
      </c>
      <c r="G32" s="47" t="e">
        <f>VLOOKUP(BillDetail_List[Task Code],JCodeList,2,FALSE)</f>
        <v>#N/A</v>
      </c>
      <c r="H32" s="43" t="e">
        <f>VLOOKUP(BillDetail_List[Activity Code],ActivityCodeList,2,FALSE)</f>
        <v>#N/A</v>
      </c>
      <c r="I32" s="43" t="str">
        <f>IF(ISBLANK(BillDetail_List[Expense Code]),"",VLOOKUP(BillDetail_List[Expense Code],ExpenseCodeList,2,FALSE))</f>
        <v/>
      </c>
      <c r="J32" s="31"/>
      <c r="K32" s="23"/>
      <c r="L32" s="59"/>
      <c r="M32" s="31"/>
      <c r="N32" s="31"/>
      <c r="O32" s="31"/>
      <c r="P32" s="57"/>
      <c r="Q32" s="22" t="e">
        <f>VLOOKUP(BillDetail_List[LTM],LTMList,3,FALSE)</f>
        <v>#N/A</v>
      </c>
      <c r="R32" s="43" t="e">
        <f>VLOOKUP(BillDetail_List[LTM],LTMList,4,FALSE)</f>
        <v>#N/A</v>
      </c>
      <c r="S32" s="57"/>
      <c r="T32" s="63"/>
      <c r="U32" s="382"/>
      <c r="V32" s="44">
        <f>IF(ISNA(VLOOKUP(BillDetail_List[LTM],LTM_List[],6,FALSE)) = TRUE,0,VLOOKUP(BillDetail_List[LTM],LTM_List[],6,FALSE))</f>
        <v>0</v>
      </c>
      <c r="W32" s="28" t="e">
        <f>VLOOKUP(BillDetail_List[Part ID],FundingList,8,FALSE)</f>
        <v>#N/A</v>
      </c>
      <c r="X32" s="323" t="e">
        <f>BillDetail_List[Base PC]</f>
        <v>#N/A</v>
      </c>
      <c r="Y32" s="323">
        <f>BillDetail_List[Counsel''s Base Fees]+BillDetail_List[Other Disbs]+BillDetail_List[ATE Premium]</f>
        <v>0</v>
      </c>
      <c r="Z32" s="28" t="e">
        <f>IF(CounselBaseFees=0,VLOOKUP(BillDetail_List[Part ID],FundingList,3,FALSE),VLOOKUP(BillDetail_List[LTM],LTMList,9,FALSE))</f>
        <v>#N/A</v>
      </c>
      <c r="AA32" s="45" t="e">
        <f>VLOOKUP(BillDetail_List[Part ID],FundingList,4,FALSE)</f>
        <v>#N/A</v>
      </c>
      <c r="AB32" s="323" t="e">
        <f>BillDetail_List[Total VAT]</f>
        <v>#N/A</v>
      </c>
      <c r="AC32" s="44" t="e">
        <f>VLOOKUP(BillDetail_List[Task Code],JCodeList,4,FALSE)</f>
        <v>#N/A</v>
      </c>
      <c r="AD32" s="31"/>
      <c r="AE32" s="31"/>
      <c r="AF32" s="43" t="e">
        <f>VLOOKUP(BillDetail_List[Activity Code],ActivityCodeList,5,FALSE)</f>
        <v>#N/A</v>
      </c>
      <c r="AG32" s="31"/>
      <c r="AH32" s="323" t="e">
        <f>IF(BillDetail_List[Entry_Alloc%]=0,(BillDetail_List[Time]*BillDetail_List[LTM Rate])*BillDetail_List[[#This Row],[Funding PerCent Allowed]],(BillDetail_List[Time]*BillDetail_List[LTM Rate])*BillDetail_List[[#This Row],[Funding PerCent Allowed]]*BillDetail_List[Entry_Alloc%])</f>
        <v>#N/A</v>
      </c>
      <c r="AI32" s="323" t="e">
        <f>BillDetail_List[Base PC]*BillDetail_List[VAT Rate]</f>
        <v>#N/A</v>
      </c>
      <c r="AJ32" s="323" t="e">
        <f>BillDetail_List[Base PC]*BillDetail_List[SF%]</f>
        <v>#N/A</v>
      </c>
      <c r="AK32" s="323" t="e">
        <f>BillDetail_List[SF on Base PC]*BillDetail_List[VAT Rate]</f>
        <v>#N/A</v>
      </c>
      <c r="AL32" s="323" t="e">
        <f>SUM(BillDetail_List[[#This Row],[Base PC]:[VAT on SF on Base PC]])</f>
        <v>#N/A</v>
      </c>
      <c r="AM32" s="61"/>
      <c r="AN32" s="323" t="e">
        <f>BillDetail_List[Counsel''s Base Fees]*BillDetail_List[VAT Rate]</f>
        <v>#N/A</v>
      </c>
      <c r="AO32" s="323" t="e">
        <f>BillDetail_List[Counsel''s Base Fees]*BillDetail_List[SF%]</f>
        <v>#N/A</v>
      </c>
      <c r="AP32" s="323" t="e">
        <f>BillDetail_List[Counsel''s SF]*BillDetail_List[VAT Rate]</f>
        <v>#N/A</v>
      </c>
      <c r="AQ32" s="323" t="e">
        <f>SUM(BillDetail_List[[#This Row],[Counsel''s Base Fees]:[VAT on Counsel''s SF]])</f>
        <v>#N/A</v>
      </c>
      <c r="AR32" s="61"/>
      <c r="AS32" s="61"/>
      <c r="AT32" s="323">
        <f>SUM(BillDetail_List[[#This Row],[Other Disbs]:[VAT On Other Disbs]])</f>
        <v>0</v>
      </c>
      <c r="AU32" s="61"/>
      <c r="AV32" s="322" t="e">
        <f>BillDetail_List[Other Disbs]+BillDetail_List[Counsel''s Base Fees]+BillDetail_List[Base PC]</f>
        <v>#N/A</v>
      </c>
      <c r="AW32" s="323" t="e">
        <f>BillDetail_List[VAT On Other Disbs]+BillDetail_List[VAT on Counsel''s SF]+BillDetail_List[VAT on Base Counsel Fees]+BillDetail_List[VAT on SF on Base PC]+BillDetail_List[VAT on Base PC]</f>
        <v>#N/A</v>
      </c>
      <c r="AX32" s="323" t="e">
        <f>BillDetail_List[Base PC]+BillDetail_List[SF on Base PC]</f>
        <v>#N/A</v>
      </c>
      <c r="AY32" s="323" t="e">
        <f>BillDetail_List[ATE Premium]+BillDetail_List[Other Disbs]+BillDetail_List[Counsel''s SF]+BillDetail_List[Counsel''s Base Fees]</f>
        <v>#N/A</v>
      </c>
      <c r="AZ32" s="323" t="e">
        <f>SUM(BillDetail_List[[#This Row],[Total VAT]:[Total Disbs]])</f>
        <v>#N/A</v>
      </c>
      <c r="BA32" s="315" t="e">
        <f>VLOOKUP(BillDetail_List[[#This Row],[Phase Code]],phasenos,4,FALSE)</f>
        <v>#N/A</v>
      </c>
      <c r="BB32" s="350" t="e">
        <f>VLOOKUP(BillDetail_List[[#This Row],[Task Code]],tasknos,6,FALSE)</f>
        <v>#N/A</v>
      </c>
    </row>
    <row r="33" spans="1:54" x14ac:dyDescent="0.25">
      <c r="A33" s="56"/>
      <c r="B33" s="31"/>
      <c r="C33" s="284"/>
      <c r="D33" s="291" t="e">
        <f>VLOOKUP(BillDetail_List[Part ID],FundingList,2,FALSE)</f>
        <v>#N/A</v>
      </c>
      <c r="E33" s="58"/>
      <c r="F33" s="46" t="e">
        <f>VLOOKUP(BillDetail_List[Task Code],JCodeList,5,FALSE)</f>
        <v>#N/A</v>
      </c>
      <c r="G33" s="47" t="e">
        <f>VLOOKUP(BillDetail_List[Task Code],JCodeList,2,FALSE)</f>
        <v>#N/A</v>
      </c>
      <c r="H33" s="43" t="e">
        <f>VLOOKUP(BillDetail_List[Activity Code],ActivityCodeList,2,FALSE)</f>
        <v>#N/A</v>
      </c>
      <c r="I33" s="43" t="str">
        <f>IF(ISBLANK(BillDetail_List[Expense Code]),"",VLOOKUP(BillDetail_List[Expense Code],ExpenseCodeList,2,FALSE))</f>
        <v/>
      </c>
      <c r="J33" s="31"/>
      <c r="K33" s="23"/>
      <c r="L33" s="59"/>
      <c r="M33" s="31"/>
      <c r="N33" s="31"/>
      <c r="O33" s="31"/>
      <c r="P33" s="57"/>
      <c r="Q33" s="43" t="e">
        <f>VLOOKUP(BillDetail_List[LTM],LTMList,3,FALSE)</f>
        <v>#N/A</v>
      </c>
      <c r="R33" s="43" t="e">
        <f>VLOOKUP(BillDetail_List[LTM],LTMList,4,FALSE)</f>
        <v>#N/A</v>
      </c>
      <c r="S33" s="57"/>
      <c r="T33" s="63"/>
      <c r="U33" s="60"/>
      <c r="V33" s="44">
        <f>IF(ISNA(VLOOKUP(BillDetail_List[LTM],LTM_List[],6,FALSE)) = TRUE,0,VLOOKUP(BillDetail_List[LTM],LTM_List[],6,FALSE))</f>
        <v>0</v>
      </c>
      <c r="W33" s="28" t="e">
        <f>VLOOKUP(BillDetail_List[Part ID],FundingList,8,FALSE)</f>
        <v>#N/A</v>
      </c>
      <c r="X33" s="323" t="e">
        <f>BillDetail_List[Base PC]</f>
        <v>#N/A</v>
      </c>
      <c r="Y33" s="323">
        <f>BillDetail_List[Counsel''s Base Fees]+BillDetail_List[Other Disbs]+BillDetail_List[ATE Premium]</f>
        <v>0</v>
      </c>
      <c r="Z33" s="28" t="e">
        <f>IF(CounselBaseFees=0,VLOOKUP(BillDetail_List[Part ID],FundingList,3,FALSE),VLOOKUP(BillDetail_List[LTM],LTMList,9,FALSE))</f>
        <v>#N/A</v>
      </c>
      <c r="AA33" s="45" t="e">
        <f>VLOOKUP(BillDetail_List[Part ID],FundingList,4,FALSE)</f>
        <v>#N/A</v>
      </c>
      <c r="AB33" s="323" t="e">
        <f>BillDetail_List[Total VAT]</f>
        <v>#N/A</v>
      </c>
      <c r="AC33" s="44" t="e">
        <f>VLOOKUP(BillDetail_List[Task Code],JCodeList,4,FALSE)</f>
        <v>#N/A</v>
      </c>
      <c r="AD33" s="31"/>
      <c r="AE33" s="31"/>
      <c r="AF33" s="43" t="e">
        <f>VLOOKUP(BillDetail_List[Activity Code],ActivityCodeList,5,FALSE)</f>
        <v>#N/A</v>
      </c>
      <c r="AG33" s="31"/>
      <c r="AH33" s="323" t="e">
        <f>IF(BillDetail_List[Entry_Alloc%]=0,(BillDetail_List[Time]*BillDetail_List[LTM Rate])*BillDetail_List[[#This Row],[Funding PerCent Allowed]],(BillDetail_List[Time]*BillDetail_List[LTM Rate])*BillDetail_List[[#This Row],[Funding PerCent Allowed]]*BillDetail_List[Entry_Alloc%])</f>
        <v>#N/A</v>
      </c>
      <c r="AI33" s="323" t="e">
        <f>BillDetail_List[Base PC]*BillDetail_List[VAT Rate]</f>
        <v>#N/A</v>
      </c>
      <c r="AJ33" s="323" t="e">
        <f>BillDetail_List[Base PC]*BillDetail_List[SF%]</f>
        <v>#N/A</v>
      </c>
      <c r="AK33" s="323" t="e">
        <f>BillDetail_List[SF on Base PC]*BillDetail_List[VAT Rate]</f>
        <v>#N/A</v>
      </c>
      <c r="AL33" s="323" t="e">
        <f>SUM(BillDetail_List[[#This Row],[Base PC]:[VAT on SF on Base PC]])</f>
        <v>#N/A</v>
      </c>
      <c r="AM33" s="61"/>
      <c r="AN33" s="323" t="e">
        <f>BillDetail_List[Counsel''s Base Fees]*BillDetail_List[VAT Rate]</f>
        <v>#N/A</v>
      </c>
      <c r="AO33" s="323" t="e">
        <f>BillDetail_List[Counsel''s Base Fees]*BillDetail_List[SF%]</f>
        <v>#N/A</v>
      </c>
      <c r="AP33" s="323" t="e">
        <f>BillDetail_List[Counsel''s SF]*BillDetail_List[VAT Rate]</f>
        <v>#N/A</v>
      </c>
      <c r="AQ33" s="323" t="e">
        <f>SUM(BillDetail_List[[#This Row],[Counsel''s Base Fees]:[VAT on Counsel''s SF]])</f>
        <v>#N/A</v>
      </c>
      <c r="AR33" s="61"/>
      <c r="AS33" s="61"/>
      <c r="AT33" s="323">
        <f>SUM(BillDetail_List[[#This Row],[Other Disbs]:[VAT On Other Disbs]])</f>
        <v>0</v>
      </c>
      <c r="AU33" s="61"/>
      <c r="AV33" s="322" t="e">
        <f>BillDetail_List[Other Disbs]+BillDetail_List[Counsel''s Base Fees]+BillDetail_List[Base PC]</f>
        <v>#N/A</v>
      </c>
      <c r="AW33" s="323" t="e">
        <f>BillDetail_List[VAT On Other Disbs]+BillDetail_List[VAT on Counsel''s SF]+BillDetail_List[VAT on Base Counsel Fees]+BillDetail_List[VAT on SF on Base PC]+BillDetail_List[VAT on Base PC]</f>
        <v>#N/A</v>
      </c>
      <c r="AX33" s="323" t="e">
        <f>BillDetail_List[Base PC]+BillDetail_List[SF on Base PC]</f>
        <v>#N/A</v>
      </c>
      <c r="AY33" s="323" t="e">
        <f>BillDetail_List[ATE Premium]+BillDetail_List[Other Disbs]+BillDetail_List[Counsel''s SF]+BillDetail_List[Counsel''s Base Fees]</f>
        <v>#N/A</v>
      </c>
      <c r="AZ33" s="323" t="e">
        <f>SUM(BillDetail_List[[#This Row],[Total VAT]:[Total Disbs]])</f>
        <v>#N/A</v>
      </c>
      <c r="BA33" s="315" t="e">
        <f>VLOOKUP(BillDetail_List[[#This Row],[Phase Code]],phasenos,4,FALSE)</f>
        <v>#N/A</v>
      </c>
      <c r="BB33" s="350" t="e">
        <f>VLOOKUP(BillDetail_List[[#This Row],[Task Code]],tasknos,6,FALSE)</f>
        <v>#N/A</v>
      </c>
    </row>
    <row r="34" spans="1:54" x14ac:dyDescent="0.25">
      <c r="A34" s="56"/>
      <c r="B34" s="64"/>
      <c r="C34" s="284"/>
      <c r="D34" s="291" t="e">
        <f>VLOOKUP(BillDetail_List[Part ID],FundingList,2,FALSE)</f>
        <v>#N/A</v>
      </c>
      <c r="E34" s="58"/>
      <c r="F34" s="46" t="e">
        <f>VLOOKUP(BillDetail_List[Task Code],JCodeList,5,FALSE)</f>
        <v>#N/A</v>
      </c>
      <c r="G34" s="47" t="e">
        <f>VLOOKUP(BillDetail_List[Task Code],JCodeList,2,FALSE)</f>
        <v>#N/A</v>
      </c>
      <c r="H34" s="43" t="e">
        <f>VLOOKUP(BillDetail_List[Activity Code],ActivityCodeList,2,FALSE)</f>
        <v>#N/A</v>
      </c>
      <c r="I34" s="43" t="str">
        <f>IF(ISBLANK(BillDetail_List[Expense Code]),"",VLOOKUP(BillDetail_List[Expense Code],ExpenseCodeList,2,FALSE))</f>
        <v/>
      </c>
      <c r="J34" s="31"/>
      <c r="K34" s="23"/>
      <c r="L34" s="59"/>
      <c r="M34" s="31"/>
      <c r="N34" s="24"/>
      <c r="O34" s="24"/>
      <c r="P34" s="57"/>
      <c r="Q34" s="22" t="e">
        <f>VLOOKUP(BillDetail_List[LTM],LTMList,3,FALSE)</f>
        <v>#N/A</v>
      </c>
      <c r="R34" s="43" t="e">
        <f>VLOOKUP(BillDetail_List[LTM],LTMList,4,FALSE)</f>
        <v>#N/A</v>
      </c>
      <c r="S34" s="57"/>
      <c r="T34" s="65"/>
      <c r="U34" s="60"/>
      <c r="V34" s="44">
        <f>IF(ISNA(VLOOKUP(BillDetail_List[LTM],LTM_List[],6,FALSE)) = TRUE,0,VLOOKUP(BillDetail_List[LTM],LTM_List[],6,FALSE))</f>
        <v>0</v>
      </c>
      <c r="W34" s="28" t="e">
        <f>VLOOKUP(BillDetail_List[Part ID],FundingList,8,FALSE)</f>
        <v>#N/A</v>
      </c>
      <c r="X34" s="323" t="e">
        <f>BillDetail_List[Base PC]</f>
        <v>#N/A</v>
      </c>
      <c r="Y34" s="323">
        <f>BillDetail_List[Counsel''s Base Fees]+BillDetail_List[Other Disbs]+BillDetail_List[ATE Premium]</f>
        <v>0</v>
      </c>
      <c r="Z34" s="28" t="e">
        <f>IF(CounselBaseFees=0,VLOOKUP(BillDetail_List[Part ID],FundingList,3,FALSE),VLOOKUP(BillDetail_List[LTM],LTMList,9,FALSE))</f>
        <v>#N/A</v>
      </c>
      <c r="AA34" s="45" t="e">
        <f>VLOOKUP(BillDetail_List[Part ID],FundingList,4,FALSE)</f>
        <v>#N/A</v>
      </c>
      <c r="AB34" s="323" t="e">
        <f>BillDetail_List[Total VAT]</f>
        <v>#N/A</v>
      </c>
      <c r="AC34" s="44" t="e">
        <f>VLOOKUP(BillDetail_List[Task Code],JCodeList,4,FALSE)</f>
        <v>#N/A</v>
      </c>
      <c r="AD34" s="31"/>
      <c r="AE34" s="31"/>
      <c r="AF34" s="43" t="e">
        <f>VLOOKUP(BillDetail_List[Activity Code],ActivityCodeList,5,FALSE)</f>
        <v>#N/A</v>
      </c>
      <c r="AG34" s="31"/>
      <c r="AH34" s="323" t="e">
        <f>IF(BillDetail_List[Entry_Alloc%]=0,(BillDetail_List[Time]*BillDetail_List[LTM Rate])*BillDetail_List[[#This Row],[Funding PerCent Allowed]],(BillDetail_List[Time]*BillDetail_List[LTM Rate])*BillDetail_List[[#This Row],[Funding PerCent Allowed]]*BillDetail_List[Entry_Alloc%])</f>
        <v>#N/A</v>
      </c>
      <c r="AI34" s="323" t="e">
        <f>BillDetail_List[Base PC]*BillDetail_List[VAT Rate]</f>
        <v>#N/A</v>
      </c>
      <c r="AJ34" s="323" t="e">
        <f>BillDetail_List[Base PC]*BillDetail_List[SF%]</f>
        <v>#N/A</v>
      </c>
      <c r="AK34" s="323" t="e">
        <f>BillDetail_List[SF on Base PC]*BillDetail_List[VAT Rate]</f>
        <v>#N/A</v>
      </c>
      <c r="AL34" s="323" t="e">
        <f>SUM(BillDetail_List[[#This Row],[Base PC]:[VAT on SF on Base PC]])</f>
        <v>#N/A</v>
      </c>
      <c r="AM34" s="61"/>
      <c r="AN34" s="323" t="e">
        <f>BillDetail_List[Counsel''s Base Fees]*BillDetail_List[VAT Rate]</f>
        <v>#N/A</v>
      </c>
      <c r="AO34" s="323" t="e">
        <f>BillDetail_List[Counsel''s Base Fees]*BillDetail_List[SF%]</f>
        <v>#N/A</v>
      </c>
      <c r="AP34" s="323" t="e">
        <f>BillDetail_List[Counsel''s SF]*BillDetail_List[VAT Rate]</f>
        <v>#N/A</v>
      </c>
      <c r="AQ34" s="323" t="e">
        <f>SUM(BillDetail_List[[#This Row],[Counsel''s Base Fees]:[VAT on Counsel''s SF]])</f>
        <v>#N/A</v>
      </c>
      <c r="AR34" s="61"/>
      <c r="AS34" s="61"/>
      <c r="AT34" s="323">
        <f>SUM(BillDetail_List[[#This Row],[Other Disbs]:[VAT On Other Disbs]])</f>
        <v>0</v>
      </c>
      <c r="AU34" s="61"/>
      <c r="AV34" s="322" t="e">
        <f>BillDetail_List[Other Disbs]+BillDetail_List[Counsel''s Base Fees]+BillDetail_List[Base PC]</f>
        <v>#N/A</v>
      </c>
      <c r="AW34" s="323" t="e">
        <f>BillDetail_List[VAT On Other Disbs]+BillDetail_List[VAT on Counsel''s SF]+BillDetail_List[VAT on Base Counsel Fees]+BillDetail_List[VAT on SF on Base PC]+BillDetail_List[VAT on Base PC]</f>
        <v>#N/A</v>
      </c>
      <c r="AX34" s="323" t="e">
        <f>BillDetail_List[Base PC]+BillDetail_List[SF on Base PC]</f>
        <v>#N/A</v>
      </c>
      <c r="AY34" s="323" t="e">
        <f>BillDetail_List[ATE Premium]+BillDetail_List[Other Disbs]+BillDetail_List[Counsel''s SF]+BillDetail_List[Counsel''s Base Fees]</f>
        <v>#N/A</v>
      </c>
      <c r="AZ34" s="323" t="e">
        <f>SUM(BillDetail_List[[#This Row],[Total VAT]:[Total Disbs]])</f>
        <v>#N/A</v>
      </c>
      <c r="BA34" s="315" t="e">
        <f>VLOOKUP(BillDetail_List[[#This Row],[Phase Code]],phasenos,4,FALSE)</f>
        <v>#N/A</v>
      </c>
      <c r="BB34" s="350" t="e">
        <f>VLOOKUP(BillDetail_List[[#This Row],[Task Code]],tasknos,6,FALSE)</f>
        <v>#N/A</v>
      </c>
    </row>
    <row r="35" spans="1:54" x14ac:dyDescent="0.25">
      <c r="A35" s="56"/>
      <c r="B35" s="31"/>
      <c r="C35" s="284"/>
      <c r="D35" s="291" t="e">
        <f>VLOOKUP(BillDetail_List[Part ID],FundingList,2,FALSE)</f>
        <v>#N/A</v>
      </c>
      <c r="E35" s="58"/>
      <c r="F35" s="46" t="e">
        <f>VLOOKUP(BillDetail_List[Task Code],JCodeList,5,FALSE)</f>
        <v>#N/A</v>
      </c>
      <c r="G35" s="47" t="e">
        <f>VLOOKUP(BillDetail_List[Task Code],JCodeList,2,FALSE)</f>
        <v>#N/A</v>
      </c>
      <c r="H35" s="43" t="e">
        <f>VLOOKUP(BillDetail_List[Activity Code],ActivityCodeList,2,FALSE)</f>
        <v>#N/A</v>
      </c>
      <c r="I35" s="43" t="str">
        <f>IF(ISBLANK(BillDetail_List[Expense Code]),"",VLOOKUP(BillDetail_List[Expense Code],ExpenseCodeList,2,FALSE))</f>
        <v/>
      </c>
      <c r="J35" s="31"/>
      <c r="K35" s="23"/>
      <c r="L35" s="59"/>
      <c r="M35" s="31"/>
      <c r="N35" s="31"/>
      <c r="O35" s="31"/>
      <c r="P35" s="57"/>
      <c r="Q35" s="22" t="e">
        <f>VLOOKUP(BillDetail_List[LTM],LTMList,3,FALSE)</f>
        <v>#N/A</v>
      </c>
      <c r="R35" s="43" t="e">
        <f>VLOOKUP(BillDetail_List[LTM],LTMList,4,FALSE)</f>
        <v>#N/A</v>
      </c>
      <c r="S35" s="57"/>
      <c r="T35" s="63"/>
      <c r="U35" s="60"/>
      <c r="V35" s="44">
        <f>IF(ISNA(VLOOKUP(BillDetail_List[LTM],LTM_List[],6,FALSE)) = TRUE,0,VLOOKUP(BillDetail_List[LTM],LTM_List[],6,FALSE))</f>
        <v>0</v>
      </c>
      <c r="W35" s="28" t="e">
        <f>VLOOKUP(BillDetail_List[Part ID],FundingList,8,FALSE)</f>
        <v>#N/A</v>
      </c>
      <c r="X35" s="323" t="e">
        <f>BillDetail_List[Base PC]</f>
        <v>#N/A</v>
      </c>
      <c r="Y35" s="323">
        <f>BillDetail_List[Counsel''s Base Fees]+BillDetail_List[Other Disbs]+BillDetail_List[ATE Premium]</f>
        <v>0</v>
      </c>
      <c r="Z35" s="28" t="e">
        <f>IF(CounselBaseFees=0,VLOOKUP(BillDetail_List[Part ID],FundingList,3,FALSE),VLOOKUP(BillDetail_List[LTM],LTMList,9,FALSE))</f>
        <v>#N/A</v>
      </c>
      <c r="AA35" s="45" t="e">
        <f>VLOOKUP(BillDetail_List[Part ID],FundingList,4,FALSE)</f>
        <v>#N/A</v>
      </c>
      <c r="AB35" s="323" t="e">
        <f>BillDetail_List[Total VAT]</f>
        <v>#N/A</v>
      </c>
      <c r="AC35" s="44" t="e">
        <f>VLOOKUP(BillDetail_List[Task Code],JCodeList,4,FALSE)</f>
        <v>#N/A</v>
      </c>
      <c r="AD35" s="31"/>
      <c r="AE35" s="31"/>
      <c r="AF35" s="43" t="e">
        <f>VLOOKUP(BillDetail_List[Activity Code],ActivityCodeList,5,FALSE)</f>
        <v>#N/A</v>
      </c>
      <c r="AG35" s="31"/>
      <c r="AH35" s="323" t="e">
        <f>IF(BillDetail_List[Entry_Alloc%]=0,(BillDetail_List[Time]*BillDetail_List[LTM Rate])*BillDetail_List[[#This Row],[Funding PerCent Allowed]],(BillDetail_List[Time]*BillDetail_List[LTM Rate])*BillDetail_List[[#This Row],[Funding PerCent Allowed]]*BillDetail_List[Entry_Alloc%])</f>
        <v>#N/A</v>
      </c>
      <c r="AI35" s="323" t="e">
        <f>BillDetail_List[Base PC]*BillDetail_List[VAT Rate]</f>
        <v>#N/A</v>
      </c>
      <c r="AJ35" s="323" t="e">
        <f>BillDetail_List[Base PC]*BillDetail_List[SF%]</f>
        <v>#N/A</v>
      </c>
      <c r="AK35" s="323" t="e">
        <f>BillDetail_List[SF on Base PC]*BillDetail_List[VAT Rate]</f>
        <v>#N/A</v>
      </c>
      <c r="AL35" s="323" t="e">
        <f>SUM(BillDetail_List[[#This Row],[Base PC]:[VAT on SF on Base PC]])</f>
        <v>#N/A</v>
      </c>
      <c r="AM35" s="61"/>
      <c r="AN35" s="323" t="e">
        <f>BillDetail_List[Counsel''s Base Fees]*BillDetail_List[VAT Rate]</f>
        <v>#N/A</v>
      </c>
      <c r="AO35" s="323" t="e">
        <f>BillDetail_List[Counsel''s Base Fees]*BillDetail_List[SF%]</f>
        <v>#N/A</v>
      </c>
      <c r="AP35" s="323" t="e">
        <f>BillDetail_List[Counsel''s SF]*BillDetail_List[VAT Rate]</f>
        <v>#N/A</v>
      </c>
      <c r="AQ35" s="323" t="e">
        <f>SUM(BillDetail_List[[#This Row],[Counsel''s Base Fees]:[VAT on Counsel''s SF]])</f>
        <v>#N/A</v>
      </c>
      <c r="AR35" s="61"/>
      <c r="AS35" s="61"/>
      <c r="AT35" s="323">
        <f>SUM(BillDetail_List[[#This Row],[Other Disbs]:[VAT On Other Disbs]])</f>
        <v>0</v>
      </c>
      <c r="AU35" s="61"/>
      <c r="AV35" s="322" t="e">
        <f>BillDetail_List[Other Disbs]+BillDetail_List[Counsel''s Base Fees]+BillDetail_List[Base PC]</f>
        <v>#N/A</v>
      </c>
      <c r="AW35" s="323" t="e">
        <f>BillDetail_List[VAT On Other Disbs]+BillDetail_List[VAT on Counsel''s SF]+BillDetail_List[VAT on Base Counsel Fees]+BillDetail_List[VAT on SF on Base PC]+BillDetail_List[VAT on Base PC]</f>
        <v>#N/A</v>
      </c>
      <c r="AX35" s="323" t="e">
        <f>BillDetail_List[Base PC]+BillDetail_List[SF on Base PC]</f>
        <v>#N/A</v>
      </c>
      <c r="AY35" s="323" t="e">
        <f>BillDetail_List[ATE Premium]+BillDetail_List[Other Disbs]+BillDetail_List[Counsel''s SF]+BillDetail_List[Counsel''s Base Fees]</f>
        <v>#N/A</v>
      </c>
      <c r="AZ35" s="323" t="e">
        <f>SUM(BillDetail_List[[#This Row],[Total VAT]:[Total Disbs]])</f>
        <v>#N/A</v>
      </c>
      <c r="BA35" s="315" t="e">
        <f>VLOOKUP(BillDetail_List[[#This Row],[Phase Code]],phasenos,4,FALSE)</f>
        <v>#N/A</v>
      </c>
      <c r="BB35" s="350" t="e">
        <f>VLOOKUP(BillDetail_List[[#This Row],[Task Code]],tasknos,6,FALSE)</f>
        <v>#N/A</v>
      </c>
    </row>
    <row r="36" spans="1:54" x14ac:dyDescent="0.25">
      <c r="A36" s="56"/>
      <c r="B36" s="31"/>
      <c r="C36" s="284"/>
      <c r="D36" s="291" t="e">
        <f>VLOOKUP(BillDetail_List[Part ID],FundingList,2,FALSE)</f>
        <v>#N/A</v>
      </c>
      <c r="E36" s="58"/>
      <c r="F36" s="46" t="e">
        <f>VLOOKUP(BillDetail_List[Task Code],JCodeList,5,FALSE)</f>
        <v>#N/A</v>
      </c>
      <c r="G36" s="47" t="e">
        <f>VLOOKUP(BillDetail_List[Task Code],JCodeList,2,FALSE)</f>
        <v>#N/A</v>
      </c>
      <c r="H36" s="43" t="e">
        <f>VLOOKUP(BillDetail_List[Activity Code],ActivityCodeList,2,FALSE)</f>
        <v>#N/A</v>
      </c>
      <c r="I36" s="43" t="str">
        <f>IF(ISBLANK(BillDetail_List[Expense Code]),"",VLOOKUP(BillDetail_List[Expense Code],ExpenseCodeList,2,FALSE))</f>
        <v/>
      </c>
      <c r="J36" s="31"/>
      <c r="K36" s="23"/>
      <c r="L36" s="59"/>
      <c r="M36" s="31"/>
      <c r="N36" s="31"/>
      <c r="O36" s="31"/>
      <c r="P36" s="57"/>
      <c r="Q36" s="22" t="e">
        <f>VLOOKUP(BillDetail_List[LTM],LTMList,3,FALSE)</f>
        <v>#N/A</v>
      </c>
      <c r="R36" s="43" t="e">
        <f>VLOOKUP(BillDetail_List[LTM],LTMList,4,FALSE)</f>
        <v>#N/A</v>
      </c>
      <c r="S36" s="57"/>
      <c r="T36" s="63"/>
      <c r="U36" s="60"/>
      <c r="V36" s="44">
        <f>IF(ISNA(VLOOKUP(BillDetail_List[LTM],LTM_List[],6,FALSE)) = TRUE,0,VLOOKUP(BillDetail_List[LTM],LTM_List[],6,FALSE))</f>
        <v>0</v>
      </c>
      <c r="W36" s="28" t="e">
        <f>VLOOKUP(BillDetail_List[Part ID],FundingList,8,FALSE)</f>
        <v>#N/A</v>
      </c>
      <c r="X36" s="323" t="e">
        <f>BillDetail_List[Base PC]</f>
        <v>#N/A</v>
      </c>
      <c r="Y36" s="323">
        <f>BillDetail_List[Counsel''s Base Fees]+BillDetail_List[Other Disbs]+BillDetail_List[ATE Premium]</f>
        <v>0</v>
      </c>
      <c r="Z36" s="28" t="e">
        <f>IF(CounselBaseFees=0,VLOOKUP(BillDetail_List[Part ID],FundingList,3,FALSE),VLOOKUP(BillDetail_List[LTM],LTMList,9,FALSE))</f>
        <v>#N/A</v>
      </c>
      <c r="AA36" s="45" t="e">
        <f>VLOOKUP(BillDetail_List[Part ID],FundingList,4,FALSE)</f>
        <v>#N/A</v>
      </c>
      <c r="AB36" s="323" t="e">
        <f>BillDetail_List[Total VAT]</f>
        <v>#N/A</v>
      </c>
      <c r="AC36" s="44" t="e">
        <f>VLOOKUP(BillDetail_List[Task Code],JCodeList,4,FALSE)</f>
        <v>#N/A</v>
      </c>
      <c r="AD36" s="31"/>
      <c r="AE36" s="31"/>
      <c r="AF36" s="43" t="e">
        <f>VLOOKUP(BillDetail_List[Activity Code],ActivityCodeList,5,FALSE)</f>
        <v>#N/A</v>
      </c>
      <c r="AG36" s="31"/>
      <c r="AH36" s="323" t="e">
        <f>IF(BillDetail_List[Entry_Alloc%]=0,(BillDetail_List[Time]*BillDetail_List[LTM Rate])*BillDetail_List[[#This Row],[Funding PerCent Allowed]],(BillDetail_List[Time]*BillDetail_List[LTM Rate])*BillDetail_List[[#This Row],[Funding PerCent Allowed]]*BillDetail_List[Entry_Alloc%])</f>
        <v>#N/A</v>
      </c>
      <c r="AI36" s="323" t="e">
        <f>BillDetail_List[Base PC]*BillDetail_List[VAT Rate]</f>
        <v>#N/A</v>
      </c>
      <c r="AJ36" s="323" t="e">
        <f>BillDetail_List[Base PC]*BillDetail_List[SF%]</f>
        <v>#N/A</v>
      </c>
      <c r="AK36" s="323" t="e">
        <f>BillDetail_List[SF on Base PC]*BillDetail_List[VAT Rate]</f>
        <v>#N/A</v>
      </c>
      <c r="AL36" s="323" t="e">
        <f>SUM(BillDetail_List[[#This Row],[Base PC]:[VAT on SF on Base PC]])</f>
        <v>#N/A</v>
      </c>
      <c r="AM36" s="61"/>
      <c r="AN36" s="323" t="e">
        <f>BillDetail_List[Counsel''s Base Fees]*BillDetail_List[VAT Rate]</f>
        <v>#N/A</v>
      </c>
      <c r="AO36" s="323" t="e">
        <f>BillDetail_List[Counsel''s Base Fees]*BillDetail_List[SF%]</f>
        <v>#N/A</v>
      </c>
      <c r="AP36" s="323" t="e">
        <f>BillDetail_List[Counsel''s SF]*BillDetail_List[VAT Rate]</f>
        <v>#N/A</v>
      </c>
      <c r="AQ36" s="323" t="e">
        <f>SUM(BillDetail_List[[#This Row],[Counsel''s Base Fees]:[VAT on Counsel''s SF]])</f>
        <v>#N/A</v>
      </c>
      <c r="AR36" s="61"/>
      <c r="AS36" s="61"/>
      <c r="AT36" s="323">
        <f>SUM(BillDetail_List[[#This Row],[Other Disbs]:[VAT On Other Disbs]])</f>
        <v>0</v>
      </c>
      <c r="AU36" s="61"/>
      <c r="AV36" s="323" t="e">
        <f>BillDetail_List[Other Disbs]+BillDetail_List[Counsel''s Base Fees]+BillDetail_List[Base PC]</f>
        <v>#N/A</v>
      </c>
      <c r="AW36" s="323" t="e">
        <f>BillDetail_List[VAT On Other Disbs]+BillDetail_List[VAT on Counsel''s SF]+BillDetail_List[VAT on Base Counsel Fees]+BillDetail_List[VAT on SF on Base PC]+BillDetail_List[VAT on Base PC]</f>
        <v>#N/A</v>
      </c>
      <c r="AX36" s="323" t="e">
        <f>BillDetail_List[Base PC]+BillDetail_List[SF on Base PC]</f>
        <v>#N/A</v>
      </c>
      <c r="AY36" s="323" t="e">
        <f>BillDetail_List[ATE Premium]+BillDetail_List[Other Disbs]+BillDetail_List[Counsel''s SF]+BillDetail_List[Counsel''s Base Fees]</f>
        <v>#N/A</v>
      </c>
      <c r="AZ36" s="323" t="e">
        <f>SUM(BillDetail_List[[#This Row],[Total VAT]:[Total Disbs]])</f>
        <v>#N/A</v>
      </c>
      <c r="BA36" s="315" t="e">
        <f>VLOOKUP(BillDetail_List[[#This Row],[Phase Code]],phasenos,4,FALSE)</f>
        <v>#N/A</v>
      </c>
      <c r="BB36" s="350" t="e">
        <f>VLOOKUP(BillDetail_List[[#This Row],[Task Code]],tasknos,6,FALSE)</f>
        <v>#N/A</v>
      </c>
    </row>
    <row r="37" spans="1:54" x14ac:dyDescent="0.25">
      <c r="A37" s="56"/>
      <c r="B37" s="31"/>
      <c r="C37" s="284"/>
      <c r="D37" s="291" t="e">
        <f>VLOOKUP(BillDetail_List[Part ID],FundingList,2,FALSE)</f>
        <v>#N/A</v>
      </c>
      <c r="E37" s="58"/>
      <c r="F37" s="46" t="e">
        <f>VLOOKUP(BillDetail_List[Task Code],JCodeList,5,FALSE)</f>
        <v>#N/A</v>
      </c>
      <c r="G37" s="47" t="e">
        <f>VLOOKUP(BillDetail_List[Task Code],JCodeList,2,FALSE)</f>
        <v>#N/A</v>
      </c>
      <c r="H37" s="43" t="e">
        <f>VLOOKUP(BillDetail_List[Activity Code],ActivityCodeList,2,FALSE)</f>
        <v>#N/A</v>
      </c>
      <c r="I37" s="43" t="str">
        <f>IF(ISBLANK(BillDetail_List[Expense Code]),"",VLOOKUP(BillDetail_List[Expense Code],ExpenseCodeList,2,FALSE))</f>
        <v/>
      </c>
      <c r="J37" s="31"/>
      <c r="K37" s="23"/>
      <c r="L37" s="59"/>
      <c r="M37" s="31"/>
      <c r="N37" s="31"/>
      <c r="O37" s="31"/>
      <c r="P37" s="57"/>
      <c r="Q37" s="22" t="e">
        <f>VLOOKUP(BillDetail_List[LTM],LTMList,3,FALSE)</f>
        <v>#N/A</v>
      </c>
      <c r="R37" s="43" t="e">
        <f>VLOOKUP(BillDetail_List[LTM],LTMList,4,FALSE)</f>
        <v>#N/A</v>
      </c>
      <c r="S37" s="57"/>
      <c r="T37" s="63"/>
      <c r="U37" s="60"/>
      <c r="V37" s="44">
        <f>IF(ISNA(VLOOKUP(BillDetail_List[LTM],LTM_List[],6,FALSE)) = TRUE,0,VLOOKUP(BillDetail_List[LTM],LTM_List[],6,FALSE))</f>
        <v>0</v>
      </c>
      <c r="W37" s="28" t="e">
        <f>VLOOKUP(BillDetail_List[Part ID],FundingList,8,FALSE)</f>
        <v>#N/A</v>
      </c>
      <c r="X37" s="323" t="e">
        <f>BillDetail_List[Base PC]</f>
        <v>#N/A</v>
      </c>
      <c r="Y37" s="323">
        <f>BillDetail_List[Counsel''s Base Fees]+BillDetail_List[Other Disbs]+BillDetail_List[ATE Premium]</f>
        <v>0</v>
      </c>
      <c r="Z37" s="28" t="e">
        <f>IF(CounselBaseFees=0,VLOOKUP(BillDetail_List[Part ID],FundingList,3,FALSE),VLOOKUP(BillDetail_List[LTM],LTMList,9,FALSE))</f>
        <v>#N/A</v>
      </c>
      <c r="AA37" s="45" t="e">
        <f>VLOOKUP(BillDetail_List[Part ID],FundingList,4,FALSE)</f>
        <v>#N/A</v>
      </c>
      <c r="AB37" s="323" t="e">
        <f>BillDetail_List[Total VAT]</f>
        <v>#N/A</v>
      </c>
      <c r="AC37" s="44" t="e">
        <f>VLOOKUP(BillDetail_List[Task Code],JCodeList,4,FALSE)</f>
        <v>#N/A</v>
      </c>
      <c r="AD37" s="31"/>
      <c r="AE37" s="31"/>
      <c r="AF37" s="43" t="e">
        <f>VLOOKUP(BillDetail_List[Activity Code],ActivityCodeList,5,FALSE)</f>
        <v>#N/A</v>
      </c>
      <c r="AG37" s="31"/>
      <c r="AH37" s="323" t="e">
        <f>IF(BillDetail_List[Entry_Alloc%]=0,(BillDetail_List[Time]*BillDetail_List[LTM Rate])*BillDetail_List[[#This Row],[Funding PerCent Allowed]],(BillDetail_List[Time]*BillDetail_List[LTM Rate])*BillDetail_List[[#This Row],[Funding PerCent Allowed]]*BillDetail_List[Entry_Alloc%])</f>
        <v>#N/A</v>
      </c>
      <c r="AI37" s="323" t="e">
        <f>BillDetail_List[Base PC]*BillDetail_List[VAT Rate]</f>
        <v>#N/A</v>
      </c>
      <c r="AJ37" s="323" t="e">
        <f>BillDetail_List[Base PC]*BillDetail_List[SF%]</f>
        <v>#N/A</v>
      </c>
      <c r="AK37" s="323" t="e">
        <f>BillDetail_List[SF on Base PC]*BillDetail_List[VAT Rate]</f>
        <v>#N/A</v>
      </c>
      <c r="AL37" s="323" t="e">
        <f>SUM(BillDetail_List[[#This Row],[Base PC]:[VAT on SF on Base PC]])</f>
        <v>#N/A</v>
      </c>
      <c r="AM37" s="61"/>
      <c r="AN37" s="323" t="e">
        <f>BillDetail_List[Counsel''s Base Fees]*BillDetail_List[VAT Rate]</f>
        <v>#N/A</v>
      </c>
      <c r="AO37" s="323" t="e">
        <f>BillDetail_List[Counsel''s Base Fees]*BillDetail_List[SF%]</f>
        <v>#N/A</v>
      </c>
      <c r="AP37" s="323" t="e">
        <f>BillDetail_List[Counsel''s SF]*BillDetail_List[VAT Rate]</f>
        <v>#N/A</v>
      </c>
      <c r="AQ37" s="323" t="e">
        <f>SUM(BillDetail_List[[#This Row],[Counsel''s Base Fees]:[VAT on Counsel''s SF]])</f>
        <v>#N/A</v>
      </c>
      <c r="AR37" s="61"/>
      <c r="AS37" s="61"/>
      <c r="AT37" s="323">
        <f>SUM(BillDetail_List[[#This Row],[Other Disbs]:[VAT On Other Disbs]])</f>
        <v>0</v>
      </c>
      <c r="AU37" s="61"/>
      <c r="AV37" s="323" t="e">
        <f>BillDetail_List[Other Disbs]+BillDetail_List[Counsel''s Base Fees]+BillDetail_List[Base PC]</f>
        <v>#N/A</v>
      </c>
      <c r="AW37" s="323" t="e">
        <f>BillDetail_List[VAT On Other Disbs]+BillDetail_List[VAT on Counsel''s SF]+BillDetail_List[VAT on Base Counsel Fees]+BillDetail_List[VAT on SF on Base PC]+BillDetail_List[VAT on Base PC]</f>
        <v>#N/A</v>
      </c>
      <c r="AX37" s="323" t="e">
        <f>BillDetail_List[Base PC]+BillDetail_List[SF on Base PC]</f>
        <v>#N/A</v>
      </c>
      <c r="AY37" s="323" t="e">
        <f>BillDetail_List[ATE Premium]+BillDetail_List[Other Disbs]+BillDetail_List[Counsel''s SF]+BillDetail_List[Counsel''s Base Fees]</f>
        <v>#N/A</v>
      </c>
      <c r="AZ37" s="323" t="e">
        <f>SUM(BillDetail_List[[#This Row],[Total VAT]:[Total Disbs]])</f>
        <v>#N/A</v>
      </c>
      <c r="BA37" s="315" t="e">
        <f>VLOOKUP(BillDetail_List[[#This Row],[Phase Code]],phasenos,4,FALSE)</f>
        <v>#N/A</v>
      </c>
      <c r="BB37" s="350" t="e">
        <f>VLOOKUP(BillDetail_List[[#This Row],[Task Code]],tasknos,6,FALSE)</f>
        <v>#N/A</v>
      </c>
    </row>
    <row r="38" spans="1:54" x14ac:dyDescent="0.25">
      <c r="A38" s="56"/>
      <c r="B38" s="31"/>
      <c r="C38" s="284"/>
      <c r="D38" s="291" t="e">
        <f>VLOOKUP(BillDetail_List[Part ID],FundingList,2,FALSE)</f>
        <v>#N/A</v>
      </c>
      <c r="E38" s="58"/>
      <c r="F38" s="46" t="e">
        <f>VLOOKUP(BillDetail_List[Task Code],JCodeList,5,FALSE)</f>
        <v>#N/A</v>
      </c>
      <c r="G38" s="47" t="e">
        <f>VLOOKUP(BillDetail_List[Task Code],JCodeList,2,FALSE)</f>
        <v>#N/A</v>
      </c>
      <c r="H38" s="43" t="e">
        <f>VLOOKUP(BillDetail_List[Activity Code],ActivityCodeList,2,FALSE)</f>
        <v>#N/A</v>
      </c>
      <c r="I38" s="43" t="str">
        <f>IF(ISBLANK(BillDetail_List[Expense Code]),"",VLOOKUP(BillDetail_List[Expense Code],ExpenseCodeList,2,FALSE))</f>
        <v/>
      </c>
      <c r="J38" s="31"/>
      <c r="K38" s="23"/>
      <c r="L38" s="59"/>
      <c r="M38" s="31"/>
      <c r="N38" s="31"/>
      <c r="O38" s="31"/>
      <c r="P38" s="57"/>
      <c r="Q38" s="22" t="e">
        <f>VLOOKUP(BillDetail_List[LTM],LTMList,3,FALSE)</f>
        <v>#N/A</v>
      </c>
      <c r="R38" s="43" t="e">
        <f>VLOOKUP(BillDetail_List[LTM],LTMList,4,FALSE)</f>
        <v>#N/A</v>
      </c>
      <c r="S38" s="57"/>
      <c r="T38" s="63"/>
      <c r="U38" s="382"/>
      <c r="V38" s="44">
        <f>IF(ISNA(VLOOKUP(BillDetail_List[LTM],LTM_List[],6,FALSE)) = TRUE,0,VLOOKUP(BillDetail_List[LTM],LTM_List[],6,FALSE))</f>
        <v>0</v>
      </c>
      <c r="W38" s="28" t="e">
        <f>VLOOKUP(BillDetail_List[Part ID],FundingList,8,FALSE)</f>
        <v>#N/A</v>
      </c>
      <c r="X38" s="323" t="e">
        <f>BillDetail_List[Base PC]</f>
        <v>#N/A</v>
      </c>
      <c r="Y38" s="323">
        <f>BillDetail_List[Counsel''s Base Fees]+BillDetail_List[Other Disbs]+BillDetail_List[ATE Premium]</f>
        <v>0</v>
      </c>
      <c r="Z38" s="28" t="e">
        <f>IF(CounselBaseFees=0,VLOOKUP(BillDetail_List[Part ID],FundingList,3,FALSE),VLOOKUP(BillDetail_List[LTM],LTMList,9,FALSE))</f>
        <v>#N/A</v>
      </c>
      <c r="AA38" s="45" t="e">
        <f>VLOOKUP(BillDetail_List[Part ID],FundingList,4,FALSE)</f>
        <v>#N/A</v>
      </c>
      <c r="AB38" s="323" t="e">
        <f>BillDetail_List[Total VAT]</f>
        <v>#N/A</v>
      </c>
      <c r="AC38" s="44" t="e">
        <f>VLOOKUP(BillDetail_List[Task Code],JCodeList,4,FALSE)</f>
        <v>#N/A</v>
      </c>
      <c r="AD38" s="31"/>
      <c r="AE38" s="31"/>
      <c r="AF38" s="43" t="e">
        <f>VLOOKUP(BillDetail_List[Activity Code],ActivityCodeList,5,FALSE)</f>
        <v>#N/A</v>
      </c>
      <c r="AG38" s="31"/>
      <c r="AH38" s="323" t="e">
        <f>IF(BillDetail_List[Entry_Alloc%]=0,(BillDetail_List[Time]*BillDetail_List[LTM Rate])*BillDetail_List[[#This Row],[Funding PerCent Allowed]],(BillDetail_List[Time]*BillDetail_List[LTM Rate])*BillDetail_List[[#This Row],[Funding PerCent Allowed]]*BillDetail_List[Entry_Alloc%])</f>
        <v>#N/A</v>
      </c>
      <c r="AI38" s="323" t="e">
        <f>BillDetail_List[Base PC]*BillDetail_List[VAT Rate]</f>
        <v>#N/A</v>
      </c>
      <c r="AJ38" s="323" t="e">
        <f>BillDetail_List[Base PC]*BillDetail_List[SF%]</f>
        <v>#N/A</v>
      </c>
      <c r="AK38" s="323" t="e">
        <f>BillDetail_List[SF on Base PC]*BillDetail_List[VAT Rate]</f>
        <v>#N/A</v>
      </c>
      <c r="AL38" s="323" t="e">
        <f>SUM(BillDetail_List[[#This Row],[Base PC]:[VAT on SF on Base PC]])</f>
        <v>#N/A</v>
      </c>
      <c r="AM38" s="61"/>
      <c r="AN38" s="323" t="e">
        <f>BillDetail_List[Counsel''s Base Fees]*BillDetail_List[VAT Rate]</f>
        <v>#N/A</v>
      </c>
      <c r="AO38" s="323" t="e">
        <f>BillDetail_List[Counsel''s Base Fees]*BillDetail_List[SF%]</f>
        <v>#N/A</v>
      </c>
      <c r="AP38" s="323" t="e">
        <f>BillDetail_List[Counsel''s SF]*BillDetail_List[VAT Rate]</f>
        <v>#N/A</v>
      </c>
      <c r="AQ38" s="323" t="e">
        <f>SUM(BillDetail_List[[#This Row],[Counsel''s Base Fees]:[VAT on Counsel''s SF]])</f>
        <v>#N/A</v>
      </c>
      <c r="AR38" s="61"/>
      <c r="AS38" s="61"/>
      <c r="AT38" s="323">
        <f>SUM(BillDetail_List[[#This Row],[Other Disbs]:[VAT On Other Disbs]])</f>
        <v>0</v>
      </c>
      <c r="AU38" s="61"/>
      <c r="AV38" s="322" t="e">
        <f>BillDetail_List[Other Disbs]+BillDetail_List[Counsel''s Base Fees]+BillDetail_List[Base PC]</f>
        <v>#N/A</v>
      </c>
      <c r="AW38" s="323" t="e">
        <f>BillDetail_List[VAT On Other Disbs]+BillDetail_List[VAT on Counsel''s SF]+BillDetail_List[VAT on Base Counsel Fees]+BillDetail_List[VAT on SF on Base PC]+BillDetail_List[VAT on Base PC]</f>
        <v>#N/A</v>
      </c>
      <c r="AX38" s="323" t="e">
        <f>BillDetail_List[Base PC]+BillDetail_List[SF on Base PC]</f>
        <v>#N/A</v>
      </c>
      <c r="AY38" s="323" t="e">
        <f>BillDetail_List[ATE Premium]+BillDetail_List[Other Disbs]+BillDetail_List[Counsel''s SF]+BillDetail_List[Counsel''s Base Fees]</f>
        <v>#N/A</v>
      </c>
      <c r="AZ38" s="323" t="e">
        <f>SUM(BillDetail_List[[#This Row],[Total VAT]:[Total Disbs]])</f>
        <v>#N/A</v>
      </c>
      <c r="BA38" s="315" t="e">
        <f>VLOOKUP(BillDetail_List[[#This Row],[Phase Code]],phasenos,4,FALSE)</f>
        <v>#N/A</v>
      </c>
      <c r="BB38" s="350" t="e">
        <f>VLOOKUP(BillDetail_List[[#This Row],[Task Code]],tasknos,6,FALSE)</f>
        <v>#N/A</v>
      </c>
    </row>
    <row r="39" spans="1:54" x14ac:dyDescent="0.25">
      <c r="A39" s="56"/>
      <c r="B39" s="31"/>
      <c r="C39" s="284"/>
      <c r="D39" s="291" t="e">
        <f>VLOOKUP(BillDetail_List[Part ID],FundingList,2,FALSE)</f>
        <v>#N/A</v>
      </c>
      <c r="E39" s="58"/>
      <c r="F39" s="46" t="e">
        <f>VLOOKUP(BillDetail_List[Task Code],JCodeList,5,FALSE)</f>
        <v>#N/A</v>
      </c>
      <c r="G39" s="47" t="e">
        <f>VLOOKUP(BillDetail_List[Task Code],JCodeList,2,FALSE)</f>
        <v>#N/A</v>
      </c>
      <c r="H39" s="43" t="e">
        <f>VLOOKUP(BillDetail_List[Activity Code],ActivityCodeList,2,FALSE)</f>
        <v>#N/A</v>
      </c>
      <c r="I39" s="43" t="str">
        <f>IF(ISBLANK(BillDetail_List[Expense Code]),"",VLOOKUP(BillDetail_List[Expense Code],ExpenseCodeList,2,FALSE))</f>
        <v/>
      </c>
      <c r="J39" s="31"/>
      <c r="K39" s="23"/>
      <c r="L39" s="59"/>
      <c r="M39" s="31"/>
      <c r="N39" s="31"/>
      <c r="O39" s="31"/>
      <c r="P39" s="57"/>
      <c r="Q39" s="22" t="e">
        <f>VLOOKUP(BillDetail_List[LTM],LTMList,3,FALSE)</f>
        <v>#N/A</v>
      </c>
      <c r="R39" s="43" t="e">
        <f>VLOOKUP(BillDetail_List[LTM],LTMList,4,FALSE)</f>
        <v>#N/A</v>
      </c>
      <c r="S39" s="57"/>
      <c r="T39" s="65"/>
      <c r="U39" s="60"/>
      <c r="V39" s="44">
        <f>IF(ISNA(VLOOKUP(BillDetail_List[LTM],LTM_List[],6,FALSE)) = TRUE,0,VLOOKUP(BillDetail_List[LTM],LTM_List[],6,FALSE))</f>
        <v>0</v>
      </c>
      <c r="W39" s="28" t="e">
        <f>VLOOKUP(BillDetail_List[Part ID],FundingList,8,FALSE)</f>
        <v>#N/A</v>
      </c>
      <c r="X39" s="323" t="e">
        <f>BillDetail_List[Base PC]</f>
        <v>#N/A</v>
      </c>
      <c r="Y39" s="323">
        <f>BillDetail_List[Counsel''s Base Fees]+BillDetail_List[Other Disbs]+BillDetail_List[ATE Premium]</f>
        <v>0</v>
      </c>
      <c r="Z39" s="28" t="e">
        <f>IF(CounselBaseFees=0,VLOOKUP(BillDetail_List[Part ID],FundingList,3,FALSE),VLOOKUP(BillDetail_List[LTM],LTMList,9,FALSE))</f>
        <v>#N/A</v>
      </c>
      <c r="AA39" s="45" t="e">
        <f>VLOOKUP(BillDetail_List[Part ID],FundingList,4,FALSE)</f>
        <v>#N/A</v>
      </c>
      <c r="AB39" s="323" t="e">
        <f>BillDetail_List[Total VAT]</f>
        <v>#N/A</v>
      </c>
      <c r="AC39" s="44" t="e">
        <f>VLOOKUP(BillDetail_List[Task Code],JCodeList,4,FALSE)</f>
        <v>#N/A</v>
      </c>
      <c r="AD39" s="31"/>
      <c r="AE39" s="31"/>
      <c r="AF39" s="43" t="e">
        <f>VLOOKUP(BillDetail_List[Activity Code],ActivityCodeList,5,FALSE)</f>
        <v>#N/A</v>
      </c>
      <c r="AG39" s="31"/>
      <c r="AH39" s="323" t="e">
        <f>IF(BillDetail_List[Entry_Alloc%]=0,(BillDetail_List[Time]*BillDetail_List[LTM Rate])*BillDetail_List[[#This Row],[Funding PerCent Allowed]],(BillDetail_List[Time]*BillDetail_List[LTM Rate])*BillDetail_List[[#This Row],[Funding PerCent Allowed]]*BillDetail_List[Entry_Alloc%])</f>
        <v>#N/A</v>
      </c>
      <c r="AI39" s="323" t="e">
        <f>BillDetail_List[Base PC]*BillDetail_List[VAT Rate]</f>
        <v>#N/A</v>
      </c>
      <c r="AJ39" s="323" t="e">
        <f>BillDetail_List[Base PC]*BillDetail_List[SF%]</f>
        <v>#N/A</v>
      </c>
      <c r="AK39" s="323" t="e">
        <f>BillDetail_List[SF on Base PC]*BillDetail_List[VAT Rate]</f>
        <v>#N/A</v>
      </c>
      <c r="AL39" s="323" t="e">
        <f>SUM(BillDetail_List[[#This Row],[Base PC]:[VAT on SF on Base PC]])</f>
        <v>#N/A</v>
      </c>
      <c r="AM39" s="61"/>
      <c r="AN39" s="323" t="e">
        <f>BillDetail_List[Counsel''s Base Fees]*BillDetail_List[VAT Rate]</f>
        <v>#N/A</v>
      </c>
      <c r="AO39" s="323" t="e">
        <f>BillDetail_List[Counsel''s Base Fees]*BillDetail_List[SF%]</f>
        <v>#N/A</v>
      </c>
      <c r="AP39" s="323" t="e">
        <f>BillDetail_List[Counsel''s SF]*BillDetail_List[VAT Rate]</f>
        <v>#N/A</v>
      </c>
      <c r="AQ39" s="323" t="e">
        <f>SUM(BillDetail_List[[#This Row],[Counsel''s Base Fees]:[VAT on Counsel''s SF]])</f>
        <v>#N/A</v>
      </c>
      <c r="AR39" s="61"/>
      <c r="AS39" s="61"/>
      <c r="AT39" s="323">
        <f>SUM(BillDetail_List[[#This Row],[Other Disbs]:[VAT On Other Disbs]])</f>
        <v>0</v>
      </c>
      <c r="AU39" s="61"/>
      <c r="AV39" s="322" t="e">
        <f>BillDetail_List[Other Disbs]+BillDetail_List[Counsel''s Base Fees]+BillDetail_List[Base PC]</f>
        <v>#N/A</v>
      </c>
      <c r="AW39" s="323" t="e">
        <f>BillDetail_List[VAT On Other Disbs]+BillDetail_List[VAT on Counsel''s SF]+BillDetail_List[VAT on Base Counsel Fees]+BillDetail_List[VAT on SF on Base PC]+BillDetail_List[VAT on Base PC]</f>
        <v>#N/A</v>
      </c>
      <c r="AX39" s="323" t="e">
        <f>BillDetail_List[Base PC]+BillDetail_List[SF on Base PC]</f>
        <v>#N/A</v>
      </c>
      <c r="AY39" s="323" t="e">
        <f>BillDetail_List[ATE Premium]+BillDetail_List[Other Disbs]+BillDetail_List[Counsel''s SF]+BillDetail_List[Counsel''s Base Fees]</f>
        <v>#N/A</v>
      </c>
      <c r="AZ39" s="323" t="e">
        <f>SUM(BillDetail_List[[#This Row],[Total VAT]:[Total Disbs]])</f>
        <v>#N/A</v>
      </c>
      <c r="BA39" s="315" t="e">
        <f>VLOOKUP(BillDetail_List[[#This Row],[Phase Code]],phasenos,4,FALSE)</f>
        <v>#N/A</v>
      </c>
      <c r="BB39" s="350" t="e">
        <f>VLOOKUP(BillDetail_List[[#This Row],[Task Code]],tasknos,6,FALSE)</f>
        <v>#N/A</v>
      </c>
    </row>
    <row r="40" spans="1:54" x14ac:dyDescent="0.25">
      <c r="A40" s="56"/>
      <c r="B40" s="31"/>
      <c r="C40" s="284"/>
      <c r="D40" s="291" t="e">
        <f>VLOOKUP(BillDetail_List[Part ID],FundingList,2,FALSE)</f>
        <v>#N/A</v>
      </c>
      <c r="E40" s="58"/>
      <c r="F40" s="46" t="e">
        <f>VLOOKUP(BillDetail_List[Task Code],JCodeList,5,FALSE)</f>
        <v>#N/A</v>
      </c>
      <c r="G40" s="47" t="e">
        <f>VLOOKUP(BillDetail_List[Task Code],JCodeList,2,FALSE)</f>
        <v>#N/A</v>
      </c>
      <c r="H40" s="43" t="e">
        <f>VLOOKUP(BillDetail_List[Activity Code],ActivityCodeList,2,FALSE)</f>
        <v>#N/A</v>
      </c>
      <c r="I40" s="43" t="str">
        <f>IF(ISBLANK(BillDetail_List[Expense Code]),"",VLOOKUP(BillDetail_List[Expense Code],ExpenseCodeList,2,FALSE))</f>
        <v/>
      </c>
      <c r="J40" s="31"/>
      <c r="K40" s="23"/>
      <c r="L40" s="59"/>
      <c r="M40" s="31"/>
      <c r="N40" s="31"/>
      <c r="O40" s="31"/>
      <c r="P40" s="57"/>
      <c r="Q40" s="22" t="e">
        <f>VLOOKUP(BillDetail_List[LTM],LTMList,3,FALSE)</f>
        <v>#N/A</v>
      </c>
      <c r="R40" s="43" t="e">
        <f>VLOOKUP(BillDetail_List[LTM],LTMList,4,FALSE)</f>
        <v>#N/A</v>
      </c>
      <c r="S40" s="57"/>
      <c r="T40" s="63"/>
      <c r="U40" s="60"/>
      <c r="V40" s="44">
        <f>IF(ISNA(VLOOKUP(BillDetail_List[LTM],LTM_List[],6,FALSE)) = TRUE,0,VLOOKUP(BillDetail_List[LTM],LTM_List[],6,FALSE))</f>
        <v>0</v>
      </c>
      <c r="W40" s="28" t="e">
        <f>VLOOKUP(BillDetail_List[Part ID],FundingList,8,FALSE)</f>
        <v>#N/A</v>
      </c>
      <c r="X40" s="323" t="e">
        <f>BillDetail_List[Base PC]</f>
        <v>#N/A</v>
      </c>
      <c r="Y40" s="323">
        <f>BillDetail_List[Counsel''s Base Fees]+BillDetail_List[Other Disbs]+BillDetail_List[ATE Premium]</f>
        <v>0</v>
      </c>
      <c r="Z40" s="28" t="e">
        <f>IF(CounselBaseFees=0,VLOOKUP(BillDetail_List[Part ID],FundingList,3,FALSE),VLOOKUP(BillDetail_List[LTM],LTMList,9,FALSE))</f>
        <v>#N/A</v>
      </c>
      <c r="AA40" s="45" t="e">
        <f>VLOOKUP(BillDetail_List[Part ID],FundingList,4,FALSE)</f>
        <v>#N/A</v>
      </c>
      <c r="AB40" s="323" t="e">
        <f>BillDetail_List[Total VAT]</f>
        <v>#N/A</v>
      </c>
      <c r="AC40" s="44" t="e">
        <f>VLOOKUP(BillDetail_List[Task Code],JCodeList,4,FALSE)</f>
        <v>#N/A</v>
      </c>
      <c r="AD40" s="31"/>
      <c r="AE40" s="31"/>
      <c r="AF40" s="43" t="e">
        <f>VLOOKUP(BillDetail_List[Activity Code],ActivityCodeList,5,FALSE)</f>
        <v>#N/A</v>
      </c>
      <c r="AG40" s="31"/>
      <c r="AH40" s="323" t="e">
        <f>IF(BillDetail_List[Entry_Alloc%]=0,(BillDetail_List[Time]*BillDetail_List[LTM Rate])*BillDetail_List[[#This Row],[Funding PerCent Allowed]],(BillDetail_List[Time]*BillDetail_List[LTM Rate])*BillDetail_List[[#This Row],[Funding PerCent Allowed]]*BillDetail_List[Entry_Alloc%])</f>
        <v>#N/A</v>
      </c>
      <c r="AI40" s="323" t="e">
        <f>BillDetail_List[Base PC]*BillDetail_List[VAT Rate]</f>
        <v>#N/A</v>
      </c>
      <c r="AJ40" s="323" t="e">
        <f>BillDetail_List[Base PC]*BillDetail_List[SF%]</f>
        <v>#N/A</v>
      </c>
      <c r="AK40" s="323" t="e">
        <f>BillDetail_List[SF on Base PC]*BillDetail_List[VAT Rate]</f>
        <v>#N/A</v>
      </c>
      <c r="AL40" s="323" t="e">
        <f>SUM(BillDetail_List[[#This Row],[Base PC]:[VAT on SF on Base PC]])</f>
        <v>#N/A</v>
      </c>
      <c r="AM40" s="61"/>
      <c r="AN40" s="323" t="e">
        <f>BillDetail_List[Counsel''s Base Fees]*BillDetail_List[VAT Rate]</f>
        <v>#N/A</v>
      </c>
      <c r="AO40" s="323" t="e">
        <f>BillDetail_List[Counsel''s Base Fees]*BillDetail_List[SF%]</f>
        <v>#N/A</v>
      </c>
      <c r="AP40" s="323" t="e">
        <f>BillDetail_List[Counsel''s SF]*BillDetail_List[VAT Rate]</f>
        <v>#N/A</v>
      </c>
      <c r="AQ40" s="323" t="e">
        <f>SUM(BillDetail_List[[#This Row],[Counsel''s Base Fees]:[VAT on Counsel''s SF]])</f>
        <v>#N/A</v>
      </c>
      <c r="AR40" s="61"/>
      <c r="AS40" s="61"/>
      <c r="AT40" s="323">
        <f>SUM(BillDetail_List[[#This Row],[Other Disbs]:[VAT On Other Disbs]])</f>
        <v>0</v>
      </c>
      <c r="AU40" s="61"/>
      <c r="AV40" s="322" t="e">
        <f>BillDetail_List[Other Disbs]+BillDetail_List[Counsel''s Base Fees]+BillDetail_List[Base PC]</f>
        <v>#N/A</v>
      </c>
      <c r="AW40" s="323" t="e">
        <f>BillDetail_List[VAT On Other Disbs]+BillDetail_List[VAT on Counsel''s SF]+BillDetail_List[VAT on Base Counsel Fees]+BillDetail_List[VAT on SF on Base PC]+BillDetail_List[VAT on Base PC]</f>
        <v>#N/A</v>
      </c>
      <c r="AX40" s="323" t="e">
        <f>BillDetail_List[Base PC]+BillDetail_List[SF on Base PC]</f>
        <v>#N/A</v>
      </c>
      <c r="AY40" s="323" t="e">
        <f>BillDetail_List[ATE Premium]+BillDetail_List[Other Disbs]+BillDetail_List[Counsel''s SF]+BillDetail_List[Counsel''s Base Fees]</f>
        <v>#N/A</v>
      </c>
      <c r="AZ40" s="323" t="e">
        <f>SUM(BillDetail_List[[#This Row],[Total VAT]:[Total Disbs]])</f>
        <v>#N/A</v>
      </c>
      <c r="BA40" s="315" t="e">
        <f>VLOOKUP(BillDetail_List[[#This Row],[Phase Code]],phasenos,4,FALSE)</f>
        <v>#N/A</v>
      </c>
      <c r="BB40" s="350" t="e">
        <f>VLOOKUP(BillDetail_List[[#This Row],[Task Code]],tasknos,6,FALSE)</f>
        <v>#N/A</v>
      </c>
    </row>
    <row r="41" spans="1:54" x14ac:dyDescent="0.25">
      <c r="A41" s="56"/>
      <c r="B41" s="31"/>
      <c r="C41" s="284"/>
      <c r="D41" s="290" t="e">
        <f>VLOOKUP(BillDetail_List[Part ID],FundingList,2,FALSE)</f>
        <v>#N/A</v>
      </c>
      <c r="E41" s="58"/>
      <c r="F41" s="20" t="e">
        <f>VLOOKUP(BillDetail_List[Task Code],JCodeList,5,FALSE)</f>
        <v>#N/A</v>
      </c>
      <c r="G41" s="21" t="e">
        <f>VLOOKUP(BillDetail_List[Task Code],JCodeList,2,FALSE)</f>
        <v>#N/A</v>
      </c>
      <c r="H41" s="22" t="e">
        <f>VLOOKUP(BillDetail_List[Activity Code],ActivityCodeList,2,FALSE)</f>
        <v>#N/A</v>
      </c>
      <c r="I41" s="22" t="str">
        <f>IF(ISBLANK(BillDetail_List[Expense Code]),"",VLOOKUP(BillDetail_List[Expense Code],ExpenseCodeList,2,FALSE))</f>
        <v/>
      </c>
      <c r="J41" s="31"/>
      <c r="K41" s="23"/>
      <c r="L41" s="59"/>
      <c r="M41" s="31"/>
      <c r="N41" s="31"/>
      <c r="O41" s="31"/>
      <c r="P41" s="57"/>
      <c r="Q41" s="22" t="e">
        <f>VLOOKUP(BillDetail_List[LTM],LTMList,3,FALSE)</f>
        <v>#N/A</v>
      </c>
      <c r="R41" s="22" t="e">
        <f>VLOOKUP(BillDetail_List[LTM],LTMList,4,FALSE)</f>
        <v>#N/A</v>
      </c>
      <c r="S41" s="25"/>
      <c r="T41" s="32"/>
      <c r="U41" s="60"/>
      <c r="V41" s="27">
        <f>IF(ISNA(VLOOKUP(BillDetail_List[LTM],LTM_List[],6,FALSE)) = TRUE,0,VLOOKUP(BillDetail_List[LTM],LTM_List[],6,FALSE))</f>
        <v>0</v>
      </c>
      <c r="W41" s="28" t="e">
        <f>VLOOKUP(BillDetail_List[Part ID],FundingList,8,FALSE)</f>
        <v>#N/A</v>
      </c>
      <c r="X41" s="322" t="e">
        <f>BillDetail_List[Base PC]</f>
        <v>#N/A</v>
      </c>
      <c r="Y41" s="322">
        <f>BillDetail_List[Counsel''s Base Fees]+BillDetail_List[Other Disbs]+BillDetail_List[ATE Premium]</f>
        <v>0</v>
      </c>
      <c r="Z41" s="29" t="e">
        <f>IF(CounselBaseFees=0,VLOOKUP(BillDetail_List[Part ID],FundingList,3,FALSE),VLOOKUP(BillDetail_List[LTM],LTMList,9,FALSE))</f>
        <v>#N/A</v>
      </c>
      <c r="AA41" s="30" t="e">
        <f>VLOOKUP(BillDetail_List[Part ID],FundingList,4,FALSE)</f>
        <v>#N/A</v>
      </c>
      <c r="AB41" s="322" t="e">
        <f>BillDetail_List[Total VAT]</f>
        <v>#N/A</v>
      </c>
      <c r="AC41" s="27" t="e">
        <f>VLOOKUP(BillDetail_List[Task Code],JCodeList,4,FALSE)</f>
        <v>#N/A</v>
      </c>
      <c r="AD41" s="31"/>
      <c r="AE41" s="31"/>
      <c r="AF41" s="22" t="e">
        <f>VLOOKUP(BillDetail_List[Activity Code],ActivityCodeList,5,FALSE)</f>
        <v>#N/A</v>
      </c>
      <c r="AG41" s="31"/>
      <c r="AH41" s="322" t="e">
        <f>IF(BillDetail_List[Entry_Alloc%]=0,(BillDetail_List[Time]*BillDetail_List[LTM Rate])*BillDetail_List[[#This Row],[Funding PerCent Allowed]],(BillDetail_List[Time]*BillDetail_List[LTM Rate])*BillDetail_List[[#This Row],[Funding PerCent Allowed]]*BillDetail_List[Entry_Alloc%])</f>
        <v>#N/A</v>
      </c>
      <c r="AI41" s="322" t="e">
        <f>BillDetail_List[Base PC]*BillDetail_List[VAT Rate]</f>
        <v>#N/A</v>
      </c>
      <c r="AJ41" s="322" t="e">
        <f>BillDetail_List[Base PC]*BillDetail_List[SF%]</f>
        <v>#N/A</v>
      </c>
      <c r="AK41" s="322" t="e">
        <f>BillDetail_List[SF on Base PC]*BillDetail_List[VAT Rate]</f>
        <v>#N/A</v>
      </c>
      <c r="AL41" s="322" t="e">
        <f>SUM(BillDetail_List[[#This Row],[Base PC]:[VAT on SF on Base PC]])</f>
        <v>#N/A</v>
      </c>
      <c r="AM41" s="61"/>
      <c r="AN41" s="322" t="e">
        <f>BillDetail_List[Counsel''s Base Fees]*BillDetail_List[VAT Rate]</f>
        <v>#N/A</v>
      </c>
      <c r="AO41" s="322" t="e">
        <f>BillDetail_List[Counsel''s Base Fees]*BillDetail_List[SF%]</f>
        <v>#N/A</v>
      </c>
      <c r="AP41" s="322" t="e">
        <f>BillDetail_List[Counsel''s SF]*BillDetail_List[VAT Rate]</f>
        <v>#N/A</v>
      </c>
      <c r="AQ41" s="322" t="e">
        <f>SUM(BillDetail_List[[#This Row],[Counsel''s Base Fees]:[VAT on Counsel''s SF]])</f>
        <v>#N/A</v>
      </c>
      <c r="AR41" s="61"/>
      <c r="AS41" s="61"/>
      <c r="AT41" s="322">
        <f>SUM(BillDetail_List[[#This Row],[Other Disbs]:[VAT On Other Disbs]])</f>
        <v>0</v>
      </c>
      <c r="AU41" s="390"/>
      <c r="AV41" s="322" t="e">
        <f>BillDetail_List[Other Disbs]+BillDetail_List[Counsel''s Base Fees]+BillDetail_List[Base PC]</f>
        <v>#N/A</v>
      </c>
      <c r="AW41" s="322" t="e">
        <f>BillDetail_List[VAT On Other Disbs]+BillDetail_List[VAT on Counsel''s SF]+BillDetail_List[VAT on Base Counsel Fees]+BillDetail_List[VAT on SF on Base PC]+BillDetail_List[VAT on Base PC]</f>
        <v>#N/A</v>
      </c>
      <c r="AX41" s="322" t="e">
        <f>BillDetail_List[Base PC]+BillDetail_List[SF on Base PC]</f>
        <v>#N/A</v>
      </c>
      <c r="AY41" s="322" t="e">
        <f>BillDetail_List[ATE Premium]+BillDetail_List[Other Disbs]+BillDetail_List[Counsel''s SF]+BillDetail_List[Counsel''s Base Fees]</f>
        <v>#N/A</v>
      </c>
      <c r="AZ41" s="322" t="e">
        <f>SUM(BillDetail_List[[#This Row],[Total VAT]:[Total Disbs]])</f>
        <v>#N/A</v>
      </c>
      <c r="BA41" s="315" t="e">
        <f>VLOOKUP(BillDetail_List[[#This Row],[Phase Code]],phasenos,4,FALSE)</f>
        <v>#N/A</v>
      </c>
      <c r="BB41" s="350" t="e">
        <f>VLOOKUP(BillDetail_List[[#This Row],[Task Code]],tasknos,6,FALSE)</f>
        <v>#N/A</v>
      </c>
    </row>
    <row r="42" spans="1:54" x14ac:dyDescent="0.25">
      <c r="A42" s="56"/>
      <c r="B42" s="31"/>
      <c r="C42" s="284"/>
      <c r="D42" s="290" t="e">
        <f>VLOOKUP(BillDetail_List[Part ID],FundingList,2,FALSE)</f>
        <v>#N/A</v>
      </c>
      <c r="E42" s="58"/>
      <c r="F42" s="20" t="e">
        <f>VLOOKUP(BillDetail_List[Task Code],JCodeList,5,FALSE)</f>
        <v>#N/A</v>
      </c>
      <c r="G42" s="21" t="e">
        <f>VLOOKUP(BillDetail_List[Task Code],JCodeList,2,FALSE)</f>
        <v>#N/A</v>
      </c>
      <c r="H42" s="22" t="e">
        <f>VLOOKUP(BillDetail_List[Activity Code],ActivityCodeList,2,FALSE)</f>
        <v>#N/A</v>
      </c>
      <c r="I42" s="22" t="str">
        <f>IF(ISBLANK(BillDetail_List[Expense Code]),"",VLOOKUP(BillDetail_List[Expense Code],ExpenseCodeList,2,FALSE))</f>
        <v/>
      </c>
      <c r="J42" s="31"/>
      <c r="K42" s="23"/>
      <c r="L42" s="59"/>
      <c r="M42" s="31"/>
      <c r="N42" s="31"/>
      <c r="O42" s="31"/>
      <c r="P42" s="57"/>
      <c r="Q42" s="22" t="e">
        <f>VLOOKUP(BillDetail_List[LTM],LTMList,3,FALSE)</f>
        <v>#N/A</v>
      </c>
      <c r="R42" s="22" t="e">
        <f>VLOOKUP(BillDetail_List[LTM],LTMList,4,FALSE)</f>
        <v>#N/A</v>
      </c>
      <c r="S42" s="25"/>
      <c r="T42" s="32"/>
      <c r="U42" s="60"/>
      <c r="V42" s="27">
        <f>IF(ISNA(VLOOKUP(BillDetail_List[LTM],LTM_List[],6,FALSE)) = TRUE,0,VLOOKUP(BillDetail_List[LTM],LTM_List[],6,FALSE))</f>
        <v>0</v>
      </c>
      <c r="W42" s="28" t="e">
        <f>VLOOKUP(BillDetail_List[Part ID],FundingList,8,FALSE)</f>
        <v>#N/A</v>
      </c>
      <c r="X42" s="322" t="e">
        <f>BillDetail_List[Base PC]</f>
        <v>#N/A</v>
      </c>
      <c r="Y42" s="322">
        <f>BillDetail_List[Counsel''s Base Fees]+BillDetail_List[Other Disbs]+BillDetail_List[ATE Premium]</f>
        <v>0</v>
      </c>
      <c r="Z42" s="29" t="e">
        <f>IF(CounselBaseFees=0,VLOOKUP(BillDetail_List[Part ID],FundingList,3,FALSE),VLOOKUP(BillDetail_List[LTM],LTMList,9,FALSE))</f>
        <v>#N/A</v>
      </c>
      <c r="AA42" s="30" t="e">
        <f>VLOOKUP(BillDetail_List[Part ID],FundingList,4,FALSE)</f>
        <v>#N/A</v>
      </c>
      <c r="AB42" s="322" t="e">
        <f>BillDetail_List[Total VAT]</f>
        <v>#N/A</v>
      </c>
      <c r="AC42" s="27" t="e">
        <f>VLOOKUP(BillDetail_List[Task Code],JCodeList,4,FALSE)</f>
        <v>#N/A</v>
      </c>
      <c r="AD42" s="31"/>
      <c r="AE42" s="31"/>
      <c r="AF42" s="22" t="e">
        <f>VLOOKUP(BillDetail_List[Activity Code],ActivityCodeList,5,FALSE)</f>
        <v>#N/A</v>
      </c>
      <c r="AG42" s="31"/>
      <c r="AH42" s="322" t="e">
        <f>IF(BillDetail_List[Entry_Alloc%]=0,(BillDetail_List[Time]*BillDetail_List[LTM Rate])*BillDetail_List[[#This Row],[Funding PerCent Allowed]],(BillDetail_List[Time]*BillDetail_List[LTM Rate])*BillDetail_List[[#This Row],[Funding PerCent Allowed]]*BillDetail_List[Entry_Alloc%])</f>
        <v>#N/A</v>
      </c>
      <c r="AI42" s="322" t="e">
        <f>BillDetail_List[Base PC]*BillDetail_List[VAT Rate]</f>
        <v>#N/A</v>
      </c>
      <c r="AJ42" s="322" t="e">
        <f>BillDetail_List[Base PC]*BillDetail_List[SF%]</f>
        <v>#N/A</v>
      </c>
      <c r="AK42" s="322" t="e">
        <f>BillDetail_List[SF on Base PC]*BillDetail_List[VAT Rate]</f>
        <v>#N/A</v>
      </c>
      <c r="AL42" s="322" t="e">
        <f>SUM(BillDetail_List[[#This Row],[Base PC]:[VAT on SF on Base PC]])</f>
        <v>#N/A</v>
      </c>
      <c r="AM42" s="61"/>
      <c r="AN42" s="322" t="e">
        <f>BillDetail_List[Counsel''s Base Fees]*BillDetail_List[VAT Rate]</f>
        <v>#N/A</v>
      </c>
      <c r="AO42" s="322" t="e">
        <f>BillDetail_List[Counsel''s Base Fees]*BillDetail_List[SF%]</f>
        <v>#N/A</v>
      </c>
      <c r="AP42" s="322" t="e">
        <f>BillDetail_List[Counsel''s SF]*BillDetail_List[VAT Rate]</f>
        <v>#N/A</v>
      </c>
      <c r="AQ42" s="322" t="e">
        <f>SUM(BillDetail_List[[#This Row],[Counsel''s Base Fees]:[VAT on Counsel''s SF]])</f>
        <v>#N/A</v>
      </c>
      <c r="AR42" s="61"/>
      <c r="AS42" s="61"/>
      <c r="AT42" s="322">
        <f>SUM(BillDetail_List[[#This Row],[Other Disbs]:[VAT On Other Disbs]])</f>
        <v>0</v>
      </c>
      <c r="AU42" s="390"/>
      <c r="AV42" s="322" t="e">
        <f>BillDetail_List[Other Disbs]+BillDetail_List[Counsel''s Base Fees]+BillDetail_List[Base PC]</f>
        <v>#N/A</v>
      </c>
      <c r="AW42" s="322" t="e">
        <f>BillDetail_List[VAT On Other Disbs]+BillDetail_List[VAT on Counsel''s SF]+BillDetail_List[VAT on Base Counsel Fees]+BillDetail_List[VAT on SF on Base PC]+BillDetail_List[VAT on Base PC]</f>
        <v>#N/A</v>
      </c>
      <c r="AX42" s="322" t="e">
        <f>BillDetail_List[Base PC]+BillDetail_List[SF on Base PC]</f>
        <v>#N/A</v>
      </c>
      <c r="AY42" s="322" t="e">
        <f>BillDetail_List[ATE Premium]+BillDetail_List[Other Disbs]+BillDetail_List[Counsel''s SF]+BillDetail_List[Counsel''s Base Fees]</f>
        <v>#N/A</v>
      </c>
      <c r="AZ42" s="322" t="e">
        <f>SUM(BillDetail_List[[#This Row],[Total VAT]:[Total Disbs]])</f>
        <v>#N/A</v>
      </c>
      <c r="BA42" s="315" t="e">
        <f>VLOOKUP(BillDetail_List[[#This Row],[Phase Code]],phasenos,4,FALSE)</f>
        <v>#N/A</v>
      </c>
      <c r="BB42" s="350" t="e">
        <f>VLOOKUP(BillDetail_List[[#This Row],[Task Code]],tasknos,6,FALSE)</f>
        <v>#N/A</v>
      </c>
    </row>
    <row r="43" spans="1:54" x14ac:dyDescent="0.25">
      <c r="A43" s="56"/>
      <c r="B43" s="31"/>
      <c r="C43" s="284"/>
      <c r="D43" s="291" t="e">
        <f>VLOOKUP(BillDetail_List[Part ID],FundingList,2,FALSE)</f>
        <v>#N/A</v>
      </c>
      <c r="E43" s="58"/>
      <c r="F43" s="46" t="e">
        <f>VLOOKUP(BillDetail_List[Task Code],JCodeList,5,FALSE)</f>
        <v>#N/A</v>
      </c>
      <c r="G43" s="47" t="e">
        <f>VLOOKUP(BillDetail_List[Task Code],JCodeList,2,FALSE)</f>
        <v>#N/A</v>
      </c>
      <c r="H43" s="43" t="e">
        <f>VLOOKUP(BillDetail_List[Activity Code],ActivityCodeList,2,FALSE)</f>
        <v>#N/A</v>
      </c>
      <c r="I43" s="43" t="str">
        <f>IF(ISBLANK(BillDetail_List[Expense Code]),"",VLOOKUP(BillDetail_List[Expense Code],ExpenseCodeList,2,FALSE))</f>
        <v/>
      </c>
      <c r="J43" s="31"/>
      <c r="K43" s="23"/>
      <c r="L43" s="59"/>
      <c r="M43" s="31"/>
      <c r="N43" s="31"/>
      <c r="O43" s="31"/>
      <c r="P43" s="57"/>
      <c r="Q43" s="22" t="e">
        <f>VLOOKUP(BillDetail_List[LTM],LTMList,3,FALSE)</f>
        <v>#N/A</v>
      </c>
      <c r="R43" s="43" t="e">
        <f>VLOOKUP(BillDetail_List[LTM],LTMList,4,FALSE)</f>
        <v>#N/A</v>
      </c>
      <c r="S43" s="57"/>
      <c r="T43" s="63"/>
      <c r="U43" s="60"/>
      <c r="V43" s="44">
        <f>IF(ISNA(VLOOKUP(BillDetail_List[LTM],LTM_List[],6,FALSE)) = TRUE,0,VLOOKUP(BillDetail_List[LTM],LTM_List[],6,FALSE))</f>
        <v>0</v>
      </c>
      <c r="W43" s="28" t="e">
        <f>VLOOKUP(BillDetail_List[Part ID],FundingList,8,FALSE)</f>
        <v>#N/A</v>
      </c>
      <c r="X43" s="323" t="e">
        <f>BillDetail_List[Base PC]</f>
        <v>#N/A</v>
      </c>
      <c r="Y43" s="323">
        <f>BillDetail_List[Counsel''s Base Fees]+BillDetail_List[Other Disbs]+BillDetail_List[ATE Premium]</f>
        <v>0</v>
      </c>
      <c r="Z43" s="28" t="e">
        <f>IF(CounselBaseFees=0,VLOOKUP(BillDetail_List[Part ID],FundingList,3,FALSE),VLOOKUP(BillDetail_List[LTM],LTMList,9,FALSE))</f>
        <v>#N/A</v>
      </c>
      <c r="AA43" s="45" t="e">
        <f>VLOOKUP(BillDetail_List[Part ID],FundingList,4,FALSE)</f>
        <v>#N/A</v>
      </c>
      <c r="AB43" s="323" t="e">
        <f>BillDetail_List[Total VAT]</f>
        <v>#N/A</v>
      </c>
      <c r="AC43" s="44" t="e">
        <f>VLOOKUP(BillDetail_List[Task Code],JCodeList,4,FALSE)</f>
        <v>#N/A</v>
      </c>
      <c r="AD43" s="31"/>
      <c r="AE43" s="31"/>
      <c r="AF43" s="43" t="e">
        <f>VLOOKUP(BillDetail_List[Activity Code],ActivityCodeList,5,FALSE)</f>
        <v>#N/A</v>
      </c>
      <c r="AG43" s="31"/>
      <c r="AH43" s="323" t="e">
        <f>IF(BillDetail_List[Entry_Alloc%]=0,(BillDetail_List[Time]*BillDetail_List[LTM Rate])*BillDetail_List[[#This Row],[Funding PerCent Allowed]],(BillDetail_List[Time]*BillDetail_List[LTM Rate])*BillDetail_List[[#This Row],[Funding PerCent Allowed]]*BillDetail_List[Entry_Alloc%])</f>
        <v>#N/A</v>
      </c>
      <c r="AI43" s="323" t="e">
        <f>BillDetail_List[Base PC]*BillDetail_List[VAT Rate]</f>
        <v>#N/A</v>
      </c>
      <c r="AJ43" s="323" t="e">
        <f>BillDetail_List[Base PC]*BillDetail_List[SF%]</f>
        <v>#N/A</v>
      </c>
      <c r="AK43" s="323" t="e">
        <f>BillDetail_List[SF on Base PC]*BillDetail_List[VAT Rate]</f>
        <v>#N/A</v>
      </c>
      <c r="AL43" s="323" t="e">
        <f>SUM(BillDetail_List[[#This Row],[Base PC]:[VAT on SF on Base PC]])</f>
        <v>#N/A</v>
      </c>
      <c r="AM43" s="61"/>
      <c r="AN43" s="323" t="e">
        <f>BillDetail_List[Counsel''s Base Fees]*BillDetail_List[VAT Rate]</f>
        <v>#N/A</v>
      </c>
      <c r="AO43" s="323" t="e">
        <f>BillDetail_List[Counsel''s Base Fees]*BillDetail_List[SF%]</f>
        <v>#N/A</v>
      </c>
      <c r="AP43" s="323" t="e">
        <f>BillDetail_List[Counsel''s SF]*BillDetail_List[VAT Rate]</f>
        <v>#N/A</v>
      </c>
      <c r="AQ43" s="323" t="e">
        <f>SUM(BillDetail_List[[#This Row],[Counsel''s Base Fees]:[VAT on Counsel''s SF]])</f>
        <v>#N/A</v>
      </c>
      <c r="AR43" s="61"/>
      <c r="AS43" s="61"/>
      <c r="AT43" s="323">
        <f>SUM(BillDetail_List[[#This Row],[Other Disbs]:[VAT On Other Disbs]])</f>
        <v>0</v>
      </c>
      <c r="AU43" s="61"/>
      <c r="AV43" s="322" t="e">
        <f>BillDetail_List[Other Disbs]+BillDetail_List[Counsel''s Base Fees]+BillDetail_List[Base PC]</f>
        <v>#N/A</v>
      </c>
      <c r="AW43" s="323" t="e">
        <f>BillDetail_List[VAT On Other Disbs]+BillDetail_List[VAT on Counsel''s SF]+BillDetail_List[VAT on Base Counsel Fees]+BillDetail_List[VAT on SF on Base PC]+BillDetail_List[VAT on Base PC]</f>
        <v>#N/A</v>
      </c>
      <c r="AX43" s="323" t="e">
        <f>BillDetail_List[Base PC]+BillDetail_List[SF on Base PC]</f>
        <v>#N/A</v>
      </c>
      <c r="AY43" s="323" t="e">
        <f>BillDetail_List[ATE Premium]+BillDetail_List[Other Disbs]+BillDetail_List[Counsel''s SF]+BillDetail_List[Counsel''s Base Fees]</f>
        <v>#N/A</v>
      </c>
      <c r="AZ43" s="323" t="e">
        <f>SUM(BillDetail_List[[#This Row],[Total VAT]:[Total Disbs]])</f>
        <v>#N/A</v>
      </c>
      <c r="BA43" s="315" t="e">
        <f>VLOOKUP(BillDetail_List[[#This Row],[Phase Code]],phasenos,4,FALSE)</f>
        <v>#N/A</v>
      </c>
      <c r="BB43" s="350" t="e">
        <f>VLOOKUP(BillDetail_List[[#This Row],[Task Code]],tasknos,6,FALSE)</f>
        <v>#N/A</v>
      </c>
    </row>
    <row r="44" spans="1:54" x14ac:dyDescent="0.25">
      <c r="A44" s="56"/>
      <c r="B44" s="31"/>
      <c r="C44" s="284"/>
      <c r="D44" s="291" t="e">
        <f>VLOOKUP(BillDetail_List[Part ID],FundingList,2,FALSE)</f>
        <v>#N/A</v>
      </c>
      <c r="E44" s="58"/>
      <c r="F44" s="46" t="e">
        <f>VLOOKUP(BillDetail_List[Task Code],JCodeList,5,FALSE)</f>
        <v>#N/A</v>
      </c>
      <c r="G44" s="47" t="e">
        <f>VLOOKUP(BillDetail_List[Task Code],JCodeList,2,FALSE)</f>
        <v>#N/A</v>
      </c>
      <c r="H44" s="43" t="e">
        <f>VLOOKUP(BillDetail_List[Activity Code],ActivityCodeList,2,FALSE)</f>
        <v>#N/A</v>
      </c>
      <c r="I44" s="43" t="str">
        <f>IF(ISBLANK(BillDetail_List[Expense Code]),"",VLOOKUP(BillDetail_List[Expense Code],ExpenseCodeList,2,FALSE))</f>
        <v/>
      </c>
      <c r="J44" s="31"/>
      <c r="K44" s="23"/>
      <c r="L44" s="59"/>
      <c r="M44" s="31"/>
      <c r="N44" s="31"/>
      <c r="O44" s="31"/>
      <c r="P44" s="57"/>
      <c r="Q44" s="22" t="e">
        <f>VLOOKUP(BillDetail_List[LTM],LTMList,3,FALSE)</f>
        <v>#N/A</v>
      </c>
      <c r="R44" s="43" t="e">
        <f>VLOOKUP(BillDetail_List[LTM],LTMList,4,FALSE)</f>
        <v>#N/A</v>
      </c>
      <c r="S44" s="57"/>
      <c r="T44" s="63"/>
      <c r="U44" s="60"/>
      <c r="V44" s="44">
        <f>IF(ISNA(VLOOKUP(BillDetail_List[LTM],LTM_List[],6,FALSE)) = TRUE,0,VLOOKUP(BillDetail_List[LTM],LTM_List[],6,FALSE))</f>
        <v>0</v>
      </c>
      <c r="W44" s="28" t="e">
        <f>VLOOKUP(BillDetail_List[Part ID],FundingList,8,FALSE)</f>
        <v>#N/A</v>
      </c>
      <c r="X44" s="323" t="e">
        <f>BillDetail_List[Base PC]</f>
        <v>#N/A</v>
      </c>
      <c r="Y44" s="323">
        <f>BillDetail_List[Counsel''s Base Fees]+BillDetail_List[Other Disbs]+BillDetail_List[ATE Premium]</f>
        <v>0</v>
      </c>
      <c r="Z44" s="28" t="e">
        <f>IF(CounselBaseFees=0,VLOOKUP(BillDetail_List[Part ID],FundingList,3,FALSE),VLOOKUP(BillDetail_List[LTM],LTMList,9,FALSE))</f>
        <v>#N/A</v>
      </c>
      <c r="AA44" s="45" t="e">
        <f>VLOOKUP(BillDetail_List[Part ID],FundingList,4,FALSE)</f>
        <v>#N/A</v>
      </c>
      <c r="AB44" s="323" t="e">
        <f>BillDetail_List[Total VAT]</f>
        <v>#N/A</v>
      </c>
      <c r="AC44" s="44" t="e">
        <f>VLOOKUP(BillDetail_List[Task Code],JCodeList,4,FALSE)</f>
        <v>#N/A</v>
      </c>
      <c r="AD44" s="31"/>
      <c r="AE44" s="31"/>
      <c r="AF44" s="43" t="e">
        <f>VLOOKUP(BillDetail_List[Activity Code],ActivityCodeList,5,FALSE)</f>
        <v>#N/A</v>
      </c>
      <c r="AG44" s="31"/>
      <c r="AH44" s="323" t="e">
        <f>IF(BillDetail_List[Entry_Alloc%]=0,(BillDetail_List[Time]*BillDetail_List[LTM Rate])*BillDetail_List[[#This Row],[Funding PerCent Allowed]],(BillDetail_List[Time]*BillDetail_List[LTM Rate])*BillDetail_List[[#This Row],[Funding PerCent Allowed]]*BillDetail_List[Entry_Alloc%])</f>
        <v>#N/A</v>
      </c>
      <c r="AI44" s="323" t="e">
        <f>BillDetail_List[Base PC]*BillDetail_List[VAT Rate]</f>
        <v>#N/A</v>
      </c>
      <c r="AJ44" s="323" t="e">
        <f>BillDetail_List[Base PC]*BillDetail_List[SF%]</f>
        <v>#N/A</v>
      </c>
      <c r="AK44" s="323" t="e">
        <f>BillDetail_List[SF on Base PC]*BillDetail_List[VAT Rate]</f>
        <v>#N/A</v>
      </c>
      <c r="AL44" s="323" t="e">
        <f>SUM(BillDetail_List[[#This Row],[Base PC]:[VAT on SF on Base PC]])</f>
        <v>#N/A</v>
      </c>
      <c r="AM44" s="61"/>
      <c r="AN44" s="323" t="e">
        <f>BillDetail_List[Counsel''s Base Fees]*BillDetail_List[VAT Rate]</f>
        <v>#N/A</v>
      </c>
      <c r="AO44" s="323" t="e">
        <f>BillDetail_List[Counsel''s Base Fees]*BillDetail_List[SF%]</f>
        <v>#N/A</v>
      </c>
      <c r="AP44" s="323" t="e">
        <f>BillDetail_List[Counsel''s SF]*BillDetail_List[VAT Rate]</f>
        <v>#N/A</v>
      </c>
      <c r="AQ44" s="323" t="e">
        <f>SUM(BillDetail_List[[#This Row],[Counsel''s Base Fees]:[VAT on Counsel''s SF]])</f>
        <v>#N/A</v>
      </c>
      <c r="AR44" s="61"/>
      <c r="AS44" s="61"/>
      <c r="AT44" s="323">
        <f>SUM(BillDetail_List[[#This Row],[Other Disbs]:[VAT On Other Disbs]])</f>
        <v>0</v>
      </c>
      <c r="AU44" s="61"/>
      <c r="AV44" s="322" t="e">
        <f>BillDetail_List[Other Disbs]+BillDetail_List[Counsel''s Base Fees]+BillDetail_List[Base PC]</f>
        <v>#N/A</v>
      </c>
      <c r="AW44" s="323" t="e">
        <f>BillDetail_List[VAT On Other Disbs]+BillDetail_List[VAT on Counsel''s SF]+BillDetail_List[VAT on Base Counsel Fees]+BillDetail_List[VAT on SF on Base PC]+BillDetail_List[VAT on Base PC]</f>
        <v>#N/A</v>
      </c>
      <c r="AX44" s="323" t="e">
        <f>BillDetail_List[Base PC]+BillDetail_List[SF on Base PC]</f>
        <v>#N/A</v>
      </c>
      <c r="AY44" s="323" t="e">
        <f>BillDetail_List[ATE Premium]+BillDetail_List[Other Disbs]+BillDetail_List[Counsel''s SF]+BillDetail_List[Counsel''s Base Fees]</f>
        <v>#N/A</v>
      </c>
      <c r="AZ44" s="323" t="e">
        <f>SUM(BillDetail_List[[#This Row],[Total VAT]:[Total Disbs]])</f>
        <v>#N/A</v>
      </c>
      <c r="BA44" s="315" t="e">
        <f>VLOOKUP(BillDetail_List[[#This Row],[Phase Code]],phasenos,4,FALSE)</f>
        <v>#N/A</v>
      </c>
      <c r="BB44" s="350" t="e">
        <f>VLOOKUP(BillDetail_List[[#This Row],[Task Code]],tasknos,6,FALSE)</f>
        <v>#N/A</v>
      </c>
    </row>
    <row r="45" spans="1:54" x14ac:dyDescent="0.25">
      <c r="A45" s="56"/>
      <c r="B45" s="31"/>
      <c r="C45" s="284"/>
      <c r="D45" s="291" t="e">
        <f>VLOOKUP(BillDetail_List[Part ID],FundingList,2,FALSE)</f>
        <v>#N/A</v>
      </c>
      <c r="E45" s="58"/>
      <c r="F45" s="46" t="e">
        <f>VLOOKUP(BillDetail_List[Task Code],JCodeList,5,FALSE)</f>
        <v>#N/A</v>
      </c>
      <c r="G45" s="47" t="e">
        <f>VLOOKUP(BillDetail_List[Task Code],JCodeList,2,FALSE)</f>
        <v>#N/A</v>
      </c>
      <c r="H45" s="43" t="e">
        <f>VLOOKUP(BillDetail_List[Activity Code],ActivityCodeList,2,FALSE)</f>
        <v>#N/A</v>
      </c>
      <c r="I45" s="43" t="str">
        <f>IF(ISBLANK(BillDetail_List[Expense Code]),"",VLOOKUP(BillDetail_List[Expense Code],ExpenseCodeList,2,FALSE))</f>
        <v/>
      </c>
      <c r="J45" s="31"/>
      <c r="K45" s="23"/>
      <c r="L45" s="59"/>
      <c r="M45" s="31"/>
      <c r="N45" s="31"/>
      <c r="O45" s="31"/>
      <c r="P45" s="57"/>
      <c r="Q45" s="22" t="e">
        <f>VLOOKUP(BillDetail_List[LTM],LTMList,3,FALSE)</f>
        <v>#N/A</v>
      </c>
      <c r="R45" s="43" t="e">
        <f>VLOOKUP(BillDetail_List[LTM],LTMList,4,FALSE)</f>
        <v>#N/A</v>
      </c>
      <c r="S45" s="57"/>
      <c r="T45" s="63"/>
      <c r="U45" s="382"/>
      <c r="V45" s="44">
        <f>IF(ISNA(VLOOKUP(BillDetail_List[LTM],LTM_List[],6,FALSE)) = TRUE,0,VLOOKUP(BillDetail_List[LTM],LTM_List[],6,FALSE))</f>
        <v>0</v>
      </c>
      <c r="W45" s="28" t="e">
        <f>VLOOKUP(BillDetail_List[Part ID],FundingList,8,FALSE)</f>
        <v>#N/A</v>
      </c>
      <c r="X45" s="323" t="e">
        <f>BillDetail_List[Base PC]</f>
        <v>#N/A</v>
      </c>
      <c r="Y45" s="323">
        <f>BillDetail_List[Counsel''s Base Fees]+BillDetail_List[Other Disbs]+BillDetail_List[ATE Premium]</f>
        <v>0</v>
      </c>
      <c r="Z45" s="28" t="e">
        <f>IF(CounselBaseFees=0,VLOOKUP(BillDetail_List[Part ID],FundingList,3,FALSE),VLOOKUP(BillDetail_List[LTM],LTMList,9,FALSE))</f>
        <v>#N/A</v>
      </c>
      <c r="AA45" s="45" t="e">
        <f>VLOOKUP(BillDetail_List[Part ID],FundingList,4,FALSE)</f>
        <v>#N/A</v>
      </c>
      <c r="AB45" s="323" t="e">
        <f>BillDetail_List[Total VAT]</f>
        <v>#N/A</v>
      </c>
      <c r="AC45" s="44" t="e">
        <f>VLOOKUP(BillDetail_List[Task Code],JCodeList,4,FALSE)</f>
        <v>#N/A</v>
      </c>
      <c r="AD45" s="31"/>
      <c r="AE45" s="31"/>
      <c r="AF45" s="43" t="e">
        <f>VLOOKUP(BillDetail_List[Activity Code],ActivityCodeList,5,FALSE)</f>
        <v>#N/A</v>
      </c>
      <c r="AG45" s="31"/>
      <c r="AH45" s="323" t="e">
        <f>IF(BillDetail_List[Entry_Alloc%]=0,(BillDetail_List[Time]*BillDetail_List[LTM Rate])*BillDetail_List[[#This Row],[Funding PerCent Allowed]],(BillDetail_List[Time]*BillDetail_List[LTM Rate])*BillDetail_List[[#This Row],[Funding PerCent Allowed]]*BillDetail_List[Entry_Alloc%])</f>
        <v>#N/A</v>
      </c>
      <c r="AI45" s="323" t="e">
        <f>BillDetail_List[Base PC]*BillDetail_List[VAT Rate]</f>
        <v>#N/A</v>
      </c>
      <c r="AJ45" s="323" t="e">
        <f>BillDetail_List[Base PC]*BillDetail_List[SF%]</f>
        <v>#N/A</v>
      </c>
      <c r="AK45" s="323" t="e">
        <f>BillDetail_List[SF on Base PC]*BillDetail_List[VAT Rate]</f>
        <v>#N/A</v>
      </c>
      <c r="AL45" s="323" t="e">
        <f>SUM(BillDetail_List[[#This Row],[Base PC]:[VAT on SF on Base PC]])</f>
        <v>#N/A</v>
      </c>
      <c r="AM45" s="61"/>
      <c r="AN45" s="323" t="e">
        <f>BillDetail_List[Counsel''s Base Fees]*BillDetail_List[VAT Rate]</f>
        <v>#N/A</v>
      </c>
      <c r="AO45" s="323" t="e">
        <f>BillDetail_List[Counsel''s Base Fees]*BillDetail_List[SF%]</f>
        <v>#N/A</v>
      </c>
      <c r="AP45" s="323" t="e">
        <f>BillDetail_List[Counsel''s SF]*BillDetail_List[VAT Rate]</f>
        <v>#N/A</v>
      </c>
      <c r="AQ45" s="323" t="e">
        <f>SUM(BillDetail_List[[#This Row],[Counsel''s Base Fees]:[VAT on Counsel''s SF]])</f>
        <v>#N/A</v>
      </c>
      <c r="AR45" s="61"/>
      <c r="AS45" s="61"/>
      <c r="AT45" s="323">
        <f>SUM(BillDetail_List[[#This Row],[Other Disbs]:[VAT On Other Disbs]])</f>
        <v>0</v>
      </c>
      <c r="AU45" s="61"/>
      <c r="AV45" s="322" t="e">
        <f>BillDetail_List[Other Disbs]+BillDetail_List[Counsel''s Base Fees]+BillDetail_List[Base PC]</f>
        <v>#N/A</v>
      </c>
      <c r="AW45" s="323" t="e">
        <f>BillDetail_List[VAT On Other Disbs]+BillDetail_List[VAT on Counsel''s SF]+BillDetail_List[VAT on Base Counsel Fees]+BillDetail_List[VAT on SF on Base PC]+BillDetail_List[VAT on Base PC]</f>
        <v>#N/A</v>
      </c>
      <c r="AX45" s="323" t="e">
        <f>BillDetail_List[Base PC]+BillDetail_List[SF on Base PC]</f>
        <v>#N/A</v>
      </c>
      <c r="AY45" s="323" t="e">
        <f>BillDetail_List[ATE Premium]+BillDetail_List[Other Disbs]+BillDetail_List[Counsel''s SF]+BillDetail_List[Counsel''s Base Fees]</f>
        <v>#N/A</v>
      </c>
      <c r="AZ45" s="323" t="e">
        <f>SUM(BillDetail_List[[#This Row],[Total VAT]:[Total Disbs]])</f>
        <v>#N/A</v>
      </c>
      <c r="BA45" s="315" t="e">
        <f>VLOOKUP(BillDetail_List[[#This Row],[Phase Code]],phasenos,4,FALSE)</f>
        <v>#N/A</v>
      </c>
      <c r="BB45" s="350" t="e">
        <f>VLOOKUP(BillDetail_List[[#This Row],[Task Code]],tasknos,6,FALSE)</f>
        <v>#N/A</v>
      </c>
    </row>
    <row r="46" spans="1:54" x14ac:dyDescent="0.25">
      <c r="A46" s="56"/>
      <c r="B46" s="31"/>
      <c r="C46" s="284"/>
      <c r="D46" s="291" t="e">
        <f>VLOOKUP(BillDetail_List[Part ID],FundingList,2,FALSE)</f>
        <v>#N/A</v>
      </c>
      <c r="E46" s="58"/>
      <c r="F46" s="46" t="e">
        <f>VLOOKUP(BillDetail_List[Task Code],JCodeList,5,FALSE)</f>
        <v>#N/A</v>
      </c>
      <c r="G46" s="47" t="e">
        <f>VLOOKUP(BillDetail_List[Task Code],JCodeList,2,FALSE)</f>
        <v>#N/A</v>
      </c>
      <c r="H46" s="43" t="e">
        <f>VLOOKUP(BillDetail_List[Activity Code],ActivityCodeList,2,FALSE)</f>
        <v>#N/A</v>
      </c>
      <c r="I46" s="43" t="str">
        <f>IF(ISBLANK(BillDetail_List[Expense Code]),"",VLOOKUP(BillDetail_List[Expense Code],ExpenseCodeList,2,FALSE))</f>
        <v/>
      </c>
      <c r="J46" s="31"/>
      <c r="K46" s="23"/>
      <c r="L46" s="59"/>
      <c r="M46" s="31"/>
      <c r="N46" s="31"/>
      <c r="O46" s="31"/>
      <c r="P46" s="57"/>
      <c r="Q46" s="22" t="e">
        <f>VLOOKUP(BillDetail_List[LTM],LTMList,3,FALSE)</f>
        <v>#N/A</v>
      </c>
      <c r="R46" s="43" t="e">
        <f>VLOOKUP(BillDetail_List[LTM],LTMList,4,FALSE)</f>
        <v>#N/A</v>
      </c>
      <c r="S46" s="57"/>
      <c r="T46" s="63"/>
      <c r="U46" s="60"/>
      <c r="V46" s="44">
        <f>IF(ISNA(VLOOKUP(BillDetail_List[LTM],LTM_List[],6,FALSE)) = TRUE,0,VLOOKUP(BillDetail_List[LTM],LTM_List[],6,FALSE))</f>
        <v>0</v>
      </c>
      <c r="W46" s="28" t="e">
        <f>VLOOKUP(BillDetail_List[Part ID],FundingList,8,FALSE)</f>
        <v>#N/A</v>
      </c>
      <c r="X46" s="323" t="e">
        <f>BillDetail_List[Base PC]</f>
        <v>#N/A</v>
      </c>
      <c r="Y46" s="323">
        <f>BillDetail_List[Counsel''s Base Fees]+BillDetail_List[Other Disbs]+BillDetail_List[ATE Premium]</f>
        <v>0</v>
      </c>
      <c r="Z46" s="28" t="e">
        <f>IF(CounselBaseFees=0,VLOOKUP(BillDetail_List[Part ID],FundingList,3,FALSE),VLOOKUP(BillDetail_List[LTM],LTMList,9,FALSE))</f>
        <v>#N/A</v>
      </c>
      <c r="AA46" s="45" t="e">
        <f>VLOOKUP(BillDetail_List[Part ID],FundingList,4,FALSE)</f>
        <v>#N/A</v>
      </c>
      <c r="AB46" s="323" t="e">
        <f>BillDetail_List[Total VAT]</f>
        <v>#N/A</v>
      </c>
      <c r="AC46" s="44" t="e">
        <f>VLOOKUP(BillDetail_List[Task Code],JCodeList,4,FALSE)</f>
        <v>#N/A</v>
      </c>
      <c r="AD46" s="31"/>
      <c r="AE46" s="31"/>
      <c r="AF46" s="43" t="e">
        <f>VLOOKUP(BillDetail_List[Activity Code],ActivityCodeList,5,FALSE)</f>
        <v>#N/A</v>
      </c>
      <c r="AG46" s="31"/>
      <c r="AH46" s="323" t="e">
        <f>IF(BillDetail_List[Entry_Alloc%]=0,(BillDetail_List[Time]*BillDetail_List[LTM Rate])*BillDetail_List[[#This Row],[Funding PerCent Allowed]],(BillDetail_List[Time]*BillDetail_List[LTM Rate])*BillDetail_List[[#This Row],[Funding PerCent Allowed]]*BillDetail_List[Entry_Alloc%])</f>
        <v>#N/A</v>
      </c>
      <c r="AI46" s="323" t="e">
        <f>BillDetail_List[Base PC]*BillDetail_List[VAT Rate]</f>
        <v>#N/A</v>
      </c>
      <c r="AJ46" s="323" t="e">
        <f>BillDetail_List[Base PC]*BillDetail_List[SF%]</f>
        <v>#N/A</v>
      </c>
      <c r="AK46" s="323" t="e">
        <f>BillDetail_List[SF on Base PC]*BillDetail_List[VAT Rate]</f>
        <v>#N/A</v>
      </c>
      <c r="AL46" s="323" t="e">
        <f>SUM(BillDetail_List[[#This Row],[Base PC]:[VAT on SF on Base PC]])</f>
        <v>#N/A</v>
      </c>
      <c r="AM46" s="61"/>
      <c r="AN46" s="323" t="e">
        <f>BillDetail_List[Counsel''s Base Fees]*BillDetail_List[VAT Rate]</f>
        <v>#N/A</v>
      </c>
      <c r="AO46" s="323" t="e">
        <f>BillDetail_List[Counsel''s Base Fees]*BillDetail_List[SF%]</f>
        <v>#N/A</v>
      </c>
      <c r="AP46" s="323" t="e">
        <f>BillDetail_List[Counsel''s SF]*BillDetail_List[VAT Rate]</f>
        <v>#N/A</v>
      </c>
      <c r="AQ46" s="323" t="e">
        <f>SUM(BillDetail_List[[#This Row],[Counsel''s Base Fees]:[VAT on Counsel''s SF]])</f>
        <v>#N/A</v>
      </c>
      <c r="AR46" s="61"/>
      <c r="AS46" s="61"/>
      <c r="AT46" s="323">
        <f>SUM(BillDetail_List[[#This Row],[Other Disbs]:[VAT On Other Disbs]])</f>
        <v>0</v>
      </c>
      <c r="AU46" s="61"/>
      <c r="AV46" s="322" t="e">
        <f>BillDetail_List[Other Disbs]+BillDetail_List[Counsel''s Base Fees]+BillDetail_List[Base PC]</f>
        <v>#N/A</v>
      </c>
      <c r="AW46" s="323" t="e">
        <f>BillDetail_List[VAT On Other Disbs]+BillDetail_List[VAT on Counsel''s SF]+BillDetail_List[VAT on Base Counsel Fees]+BillDetail_List[VAT on SF on Base PC]+BillDetail_List[VAT on Base PC]</f>
        <v>#N/A</v>
      </c>
      <c r="AX46" s="323" t="e">
        <f>BillDetail_List[Base PC]+BillDetail_List[SF on Base PC]</f>
        <v>#N/A</v>
      </c>
      <c r="AY46" s="323" t="e">
        <f>BillDetail_List[ATE Premium]+BillDetail_List[Other Disbs]+BillDetail_List[Counsel''s SF]+BillDetail_List[Counsel''s Base Fees]</f>
        <v>#N/A</v>
      </c>
      <c r="AZ46" s="323" t="e">
        <f>SUM(BillDetail_List[[#This Row],[Total VAT]:[Total Disbs]])</f>
        <v>#N/A</v>
      </c>
      <c r="BA46" s="315" t="e">
        <f>VLOOKUP(BillDetail_List[[#This Row],[Phase Code]],phasenos,4,FALSE)</f>
        <v>#N/A</v>
      </c>
      <c r="BB46" s="350" t="e">
        <f>VLOOKUP(BillDetail_List[[#This Row],[Task Code]],tasknos,6,FALSE)</f>
        <v>#N/A</v>
      </c>
    </row>
    <row r="47" spans="1:54" x14ac:dyDescent="0.25">
      <c r="A47" s="56"/>
      <c r="B47" s="31"/>
      <c r="C47" s="284"/>
      <c r="D47" s="291" t="e">
        <f>VLOOKUP(BillDetail_List[Part ID],FundingList,2,FALSE)</f>
        <v>#N/A</v>
      </c>
      <c r="E47" s="58"/>
      <c r="F47" s="46" t="e">
        <f>VLOOKUP(BillDetail_List[Task Code],JCodeList,5,FALSE)</f>
        <v>#N/A</v>
      </c>
      <c r="G47" s="47" t="e">
        <f>VLOOKUP(BillDetail_List[Task Code],JCodeList,2,FALSE)</f>
        <v>#N/A</v>
      </c>
      <c r="H47" s="43" t="e">
        <f>VLOOKUP(BillDetail_List[Activity Code],ActivityCodeList,2,FALSE)</f>
        <v>#N/A</v>
      </c>
      <c r="I47" s="43" t="str">
        <f>IF(ISBLANK(BillDetail_List[Expense Code]),"",VLOOKUP(BillDetail_List[Expense Code],ExpenseCodeList,2,FALSE))</f>
        <v/>
      </c>
      <c r="J47" s="31"/>
      <c r="K47" s="23"/>
      <c r="L47" s="59"/>
      <c r="M47" s="31"/>
      <c r="N47" s="31"/>
      <c r="O47" s="31"/>
      <c r="P47" s="57"/>
      <c r="Q47" s="22" t="e">
        <f>VLOOKUP(BillDetail_List[LTM],LTMList,3,FALSE)</f>
        <v>#N/A</v>
      </c>
      <c r="R47" s="43" t="e">
        <f>VLOOKUP(BillDetail_List[LTM],LTMList,4,FALSE)</f>
        <v>#N/A</v>
      </c>
      <c r="S47" s="57"/>
      <c r="T47" s="63"/>
      <c r="U47" s="60"/>
      <c r="V47" s="44">
        <f>IF(ISNA(VLOOKUP(BillDetail_List[LTM],LTM_List[],6,FALSE)) = TRUE,0,VLOOKUP(BillDetail_List[LTM],LTM_List[],6,FALSE))</f>
        <v>0</v>
      </c>
      <c r="W47" s="28" t="e">
        <f>VLOOKUP(BillDetail_List[Part ID],FundingList,8,FALSE)</f>
        <v>#N/A</v>
      </c>
      <c r="X47" s="323" t="e">
        <f>BillDetail_List[Base PC]</f>
        <v>#N/A</v>
      </c>
      <c r="Y47" s="323">
        <f>BillDetail_List[Counsel''s Base Fees]+BillDetail_List[Other Disbs]+BillDetail_List[ATE Premium]</f>
        <v>0</v>
      </c>
      <c r="Z47" s="28" t="e">
        <f>IF(CounselBaseFees=0,VLOOKUP(BillDetail_List[Part ID],FundingList,3,FALSE),VLOOKUP(BillDetail_List[LTM],LTMList,9,FALSE))</f>
        <v>#N/A</v>
      </c>
      <c r="AA47" s="45" t="e">
        <f>VLOOKUP(BillDetail_List[Part ID],FundingList,4,FALSE)</f>
        <v>#N/A</v>
      </c>
      <c r="AB47" s="323" t="e">
        <f>BillDetail_List[Total VAT]</f>
        <v>#N/A</v>
      </c>
      <c r="AC47" s="44" t="e">
        <f>VLOOKUP(BillDetail_List[Task Code],JCodeList,4,FALSE)</f>
        <v>#N/A</v>
      </c>
      <c r="AD47" s="31"/>
      <c r="AE47" s="31"/>
      <c r="AF47" s="43" t="e">
        <f>VLOOKUP(BillDetail_List[Activity Code],ActivityCodeList,5,FALSE)</f>
        <v>#N/A</v>
      </c>
      <c r="AG47" s="31"/>
      <c r="AH47" s="323" t="e">
        <f>IF(BillDetail_List[Entry_Alloc%]=0,(BillDetail_List[Time]*BillDetail_List[LTM Rate])*BillDetail_List[[#This Row],[Funding PerCent Allowed]],(BillDetail_List[Time]*BillDetail_List[LTM Rate])*BillDetail_List[[#This Row],[Funding PerCent Allowed]]*BillDetail_List[Entry_Alloc%])</f>
        <v>#N/A</v>
      </c>
      <c r="AI47" s="323" t="e">
        <f>BillDetail_List[Base PC]*BillDetail_List[VAT Rate]</f>
        <v>#N/A</v>
      </c>
      <c r="AJ47" s="323" t="e">
        <f>BillDetail_List[Base PC]*BillDetail_List[SF%]</f>
        <v>#N/A</v>
      </c>
      <c r="AK47" s="323" t="e">
        <f>BillDetail_List[SF on Base PC]*BillDetail_List[VAT Rate]</f>
        <v>#N/A</v>
      </c>
      <c r="AL47" s="323" t="e">
        <f>SUM(BillDetail_List[[#This Row],[Base PC]:[VAT on SF on Base PC]])</f>
        <v>#N/A</v>
      </c>
      <c r="AM47" s="61"/>
      <c r="AN47" s="323" t="e">
        <f>BillDetail_List[Counsel''s Base Fees]*BillDetail_List[VAT Rate]</f>
        <v>#N/A</v>
      </c>
      <c r="AO47" s="323" t="e">
        <f>BillDetail_List[Counsel''s Base Fees]*BillDetail_List[SF%]</f>
        <v>#N/A</v>
      </c>
      <c r="AP47" s="323" t="e">
        <f>BillDetail_List[Counsel''s SF]*BillDetail_List[VAT Rate]</f>
        <v>#N/A</v>
      </c>
      <c r="AQ47" s="323" t="e">
        <f>SUM(BillDetail_List[[#This Row],[Counsel''s Base Fees]:[VAT on Counsel''s SF]])</f>
        <v>#N/A</v>
      </c>
      <c r="AR47" s="61"/>
      <c r="AS47" s="61"/>
      <c r="AT47" s="323">
        <f>SUM(BillDetail_List[[#This Row],[Other Disbs]:[VAT On Other Disbs]])</f>
        <v>0</v>
      </c>
      <c r="AU47" s="61"/>
      <c r="AV47" s="322" t="e">
        <f>BillDetail_List[Other Disbs]+BillDetail_List[Counsel''s Base Fees]+BillDetail_List[Base PC]</f>
        <v>#N/A</v>
      </c>
      <c r="AW47" s="323" t="e">
        <f>BillDetail_List[VAT On Other Disbs]+BillDetail_List[VAT on Counsel''s SF]+BillDetail_List[VAT on Base Counsel Fees]+BillDetail_List[VAT on SF on Base PC]+BillDetail_List[VAT on Base PC]</f>
        <v>#N/A</v>
      </c>
      <c r="AX47" s="323" t="e">
        <f>BillDetail_List[Base PC]+BillDetail_List[SF on Base PC]</f>
        <v>#N/A</v>
      </c>
      <c r="AY47" s="323" t="e">
        <f>BillDetail_List[ATE Premium]+BillDetail_List[Other Disbs]+BillDetail_List[Counsel''s SF]+BillDetail_List[Counsel''s Base Fees]</f>
        <v>#N/A</v>
      </c>
      <c r="AZ47" s="323" t="e">
        <f>SUM(BillDetail_List[[#This Row],[Total VAT]:[Total Disbs]])</f>
        <v>#N/A</v>
      </c>
      <c r="BA47" s="315" t="e">
        <f>VLOOKUP(BillDetail_List[[#This Row],[Phase Code]],phasenos,4,FALSE)</f>
        <v>#N/A</v>
      </c>
      <c r="BB47" s="350" t="e">
        <f>VLOOKUP(BillDetail_List[[#This Row],[Task Code]],tasknos,6,FALSE)</f>
        <v>#N/A</v>
      </c>
    </row>
    <row r="48" spans="1:54" x14ac:dyDescent="0.25">
      <c r="A48" s="56"/>
      <c r="B48" s="31"/>
      <c r="C48" s="284"/>
      <c r="D48" s="291" t="e">
        <f>VLOOKUP(BillDetail_List[Part ID],FundingList,2,FALSE)</f>
        <v>#N/A</v>
      </c>
      <c r="E48" s="58"/>
      <c r="F48" s="46" t="e">
        <f>VLOOKUP(BillDetail_List[Task Code],JCodeList,5,FALSE)</f>
        <v>#N/A</v>
      </c>
      <c r="G48" s="47" t="e">
        <f>VLOOKUP(BillDetail_List[Task Code],JCodeList,2,FALSE)</f>
        <v>#N/A</v>
      </c>
      <c r="H48" s="43" t="e">
        <f>VLOOKUP(BillDetail_List[Activity Code],ActivityCodeList,2,FALSE)</f>
        <v>#N/A</v>
      </c>
      <c r="I48" s="43" t="str">
        <f>IF(ISBLANK(BillDetail_List[Expense Code]),"",VLOOKUP(BillDetail_List[Expense Code],ExpenseCodeList,2,FALSE))</f>
        <v/>
      </c>
      <c r="J48" s="31"/>
      <c r="K48" s="23"/>
      <c r="L48" s="59"/>
      <c r="M48" s="31"/>
      <c r="N48" s="31"/>
      <c r="O48" s="31"/>
      <c r="P48" s="57"/>
      <c r="Q48" s="22" t="e">
        <f>VLOOKUP(BillDetail_List[LTM],LTMList,3,FALSE)</f>
        <v>#N/A</v>
      </c>
      <c r="R48" s="43" t="e">
        <f>VLOOKUP(BillDetail_List[LTM],LTMList,4,FALSE)</f>
        <v>#N/A</v>
      </c>
      <c r="S48" s="57"/>
      <c r="T48" s="63"/>
      <c r="U48" s="60"/>
      <c r="V48" s="44">
        <f>IF(ISNA(VLOOKUP(BillDetail_List[LTM],LTM_List[],6,FALSE)) = TRUE,0,VLOOKUP(BillDetail_List[LTM],LTM_List[],6,FALSE))</f>
        <v>0</v>
      </c>
      <c r="W48" s="28" t="e">
        <f>VLOOKUP(BillDetail_List[Part ID],FundingList,8,FALSE)</f>
        <v>#N/A</v>
      </c>
      <c r="X48" s="323" t="e">
        <f>BillDetail_List[Base PC]</f>
        <v>#N/A</v>
      </c>
      <c r="Y48" s="323">
        <f>BillDetail_List[Counsel''s Base Fees]+BillDetail_List[Other Disbs]+BillDetail_List[ATE Premium]</f>
        <v>0</v>
      </c>
      <c r="Z48" s="28" t="e">
        <f>IF(CounselBaseFees=0,VLOOKUP(BillDetail_List[Part ID],FundingList,3,FALSE),VLOOKUP(BillDetail_List[LTM],LTMList,9,FALSE))</f>
        <v>#N/A</v>
      </c>
      <c r="AA48" s="45" t="e">
        <f>VLOOKUP(BillDetail_List[Part ID],FundingList,4,FALSE)</f>
        <v>#N/A</v>
      </c>
      <c r="AB48" s="323" t="e">
        <f>BillDetail_List[Total VAT]</f>
        <v>#N/A</v>
      </c>
      <c r="AC48" s="44" t="e">
        <f>VLOOKUP(BillDetail_List[Task Code],JCodeList,4,FALSE)</f>
        <v>#N/A</v>
      </c>
      <c r="AD48" s="31"/>
      <c r="AE48" s="31"/>
      <c r="AF48" s="43" t="e">
        <f>VLOOKUP(BillDetail_List[Activity Code],ActivityCodeList,5,FALSE)</f>
        <v>#N/A</v>
      </c>
      <c r="AG48" s="31"/>
      <c r="AH48" s="323" t="e">
        <f>IF(BillDetail_List[Entry_Alloc%]=0,(BillDetail_List[Time]*BillDetail_List[LTM Rate])*BillDetail_List[[#This Row],[Funding PerCent Allowed]],(BillDetail_List[Time]*BillDetail_List[LTM Rate])*BillDetail_List[[#This Row],[Funding PerCent Allowed]]*BillDetail_List[Entry_Alloc%])</f>
        <v>#N/A</v>
      </c>
      <c r="AI48" s="323" t="e">
        <f>BillDetail_List[Base PC]*BillDetail_List[VAT Rate]</f>
        <v>#N/A</v>
      </c>
      <c r="AJ48" s="323" t="e">
        <f>BillDetail_List[Base PC]*BillDetail_List[SF%]</f>
        <v>#N/A</v>
      </c>
      <c r="AK48" s="323" t="e">
        <f>BillDetail_List[SF on Base PC]*BillDetail_List[VAT Rate]</f>
        <v>#N/A</v>
      </c>
      <c r="AL48" s="323" t="e">
        <f>SUM(BillDetail_List[[#This Row],[Base PC]:[VAT on SF on Base PC]])</f>
        <v>#N/A</v>
      </c>
      <c r="AM48" s="61"/>
      <c r="AN48" s="323" t="e">
        <f>BillDetail_List[Counsel''s Base Fees]*BillDetail_List[VAT Rate]</f>
        <v>#N/A</v>
      </c>
      <c r="AO48" s="323" t="e">
        <f>BillDetail_List[Counsel''s Base Fees]*BillDetail_List[SF%]</f>
        <v>#N/A</v>
      </c>
      <c r="AP48" s="323" t="e">
        <f>BillDetail_List[Counsel''s SF]*BillDetail_List[VAT Rate]</f>
        <v>#N/A</v>
      </c>
      <c r="AQ48" s="323" t="e">
        <f>SUM(BillDetail_List[[#This Row],[Counsel''s Base Fees]:[VAT on Counsel''s SF]])</f>
        <v>#N/A</v>
      </c>
      <c r="AR48" s="61"/>
      <c r="AS48" s="61"/>
      <c r="AT48" s="323">
        <f>SUM(BillDetail_List[[#This Row],[Other Disbs]:[VAT On Other Disbs]])</f>
        <v>0</v>
      </c>
      <c r="AU48" s="61"/>
      <c r="AV48" s="322" t="e">
        <f>BillDetail_List[Other Disbs]+BillDetail_List[Counsel''s Base Fees]+BillDetail_List[Base PC]</f>
        <v>#N/A</v>
      </c>
      <c r="AW48" s="323" t="e">
        <f>BillDetail_List[VAT On Other Disbs]+BillDetail_List[VAT on Counsel''s SF]+BillDetail_List[VAT on Base Counsel Fees]+BillDetail_List[VAT on SF on Base PC]+BillDetail_List[VAT on Base PC]</f>
        <v>#N/A</v>
      </c>
      <c r="AX48" s="323" t="e">
        <f>BillDetail_List[Base PC]+BillDetail_List[SF on Base PC]</f>
        <v>#N/A</v>
      </c>
      <c r="AY48" s="323" t="e">
        <f>BillDetail_List[ATE Premium]+BillDetail_List[Other Disbs]+BillDetail_List[Counsel''s SF]+BillDetail_List[Counsel''s Base Fees]</f>
        <v>#N/A</v>
      </c>
      <c r="AZ48" s="323" t="e">
        <f>SUM(BillDetail_List[[#This Row],[Total VAT]:[Total Disbs]])</f>
        <v>#N/A</v>
      </c>
      <c r="BA48" s="315" t="e">
        <f>VLOOKUP(BillDetail_List[[#This Row],[Phase Code]],phasenos,4,FALSE)</f>
        <v>#N/A</v>
      </c>
      <c r="BB48" s="350" t="e">
        <f>VLOOKUP(BillDetail_List[[#This Row],[Task Code]],tasknos,6,FALSE)</f>
        <v>#N/A</v>
      </c>
    </row>
    <row r="49" spans="1:54" x14ac:dyDescent="0.25">
      <c r="A49" s="56"/>
      <c r="B49" s="31"/>
      <c r="C49" s="284"/>
      <c r="D49" s="291" t="e">
        <f>VLOOKUP(BillDetail_List[Part ID],FundingList,2,FALSE)</f>
        <v>#N/A</v>
      </c>
      <c r="E49" s="58"/>
      <c r="F49" s="46" t="e">
        <f>VLOOKUP(BillDetail_List[Task Code],JCodeList,5,FALSE)</f>
        <v>#N/A</v>
      </c>
      <c r="G49" s="47" t="e">
        <f>VLOOKUP(BillDetail_List[Task Code],JCodeList,2,FALSE)</f>
        <v>#N/A</v>
      </c>
      <c r="H49" s="43" t="e">
        <f>VLOOKUP(BillDetail_List[Activity Code],ActivityCodeList,2,FALSE)</f>
        <v>#N/A</v>
      </c>
      <c r="I49" s="43" t="str">
        <f>IF(ISBLANK(BillDetail_List[Expense Code]),"",VLOOKUP(BillDetail_List[Expense Code],ExpenseCodeList,2,FALSE))</f>
        <v/>
      </c>
      <c r="J49" s="31"/>
      <c r="K49" s="23"/>
      <c r="L49" s="59"/>
      <c r="M49" s="31"/>
      <c r="N49" s="31"/>
      <c r="O49" s="31"/>
      <c r="P49" s="57"/>
      <c r="Q49" s="22" t="e">
        <f>VLOOKUP(BillDetail_List[LTM],LTMList,3,FALSE)</f>
        <v>#N/A</v>
      </c>
      <c r="R49" s="43" t="e">
        <f>VLOOKUP(BillDetail_List[LTM],LTMList,4,FALSE)</f>
        <v>#N/A</v>
      </c>
      <c r="S49" s="57"/>
      <c r="T49" s="63"/>
      <c r="U49" s="60"/>
      <c r="V49" s="44">
        <f>IF(ISNA(VLOOKUP(BillDetail_List[LTM],LTM_List[],6,FALSE)) = TRUE,0,VLOOKUP(BillDetail_List[LTM],LTM_List[],6,FALSE))</f>
        <v>0</v>
      </c>
      <c r="W49" s="28" t="e">
        <f>VLOOKUP(BillDetail_List[Part ID],FundingList,8,FALSE)</f>
        <v>#N/A</v>
      </c>
      <c r="X49" s="323" t="e">
        <f>BillDetail_List[Base PC]</f>
        <v>#N/A</v>
      </c>
      <c r="Y49" s="323">
        <f>BillDetail_List[Counsel''s Base Fees]+BillDetail_List[Other Disbs]+BillDetail_List[ATE Premium]</f>
        <v>0</v>
      </c>
      <c r="Z49" s="28" t="e">
        <f>IF(CounselBaseFees=0,VLOOKUP(BillDetail_List[Part ID],FundingList,3,FALSE),VLOOKUP(BillDetail_List[LTM],LTMList,9,FALSE))</f>
        <v>#N/A</v>
      </c>
      <c r="AA49" s="45" t="e">
        <f>VLOOKUP(BillDetail_List[Part ID],FundingList,4,FALSE)</f>
        <v>#N/A</v>
      </c>
      <c r="AB49" s="323" t="e">
        <f>BillDetail_List[Total VAT]</f>
        <v>#N/A</v>
      </c>
      <c r="AC49" s="44" t="e">
        <f>VLOOKUP(BillDetail_List[Task Code],JCodeList,4,FALSE)</f>
        <v>#N/A</v>
      </c>
      <c r="AD49" s="31"/>
      <c r="AE49" s="31"/>
      <c r="AF49" s="43" t="e">
        <f>VLOOKUP(BillDetail_List[Activity Code],ActivityCodeList,5,FALSE)</f>
        <v>#N/A</v>
      </c>
      <c r="AG49" s="31"/>
      <c r="AH49" s="323" t="e">
        <f>IF(BillDetail_List[Entry_Alloc%]=0,(BillDetail_List[Time]*BillDetail_List[LTM Rate])*BillDetail_List[[#This Row],[Funding PerCent Allowed]],(BillDetail_List[Time]*BillDetail_List[LTM Rate])*BillDetail_List[[#This Row],[Funding PerCent Allowed]]*BillDetail_List[Entry_Alloc%])</f>
        <v>#N/A</v>
      </c>
      <c r="AI49" s="323" t="e">
        <f>BillDetail_List[Base PC]*BillDetail_List[VAT Rate]</f>
        <v>#N/A</v>
      </c>
      <c r="AJ49" s="323" t="e">
        <f>BillDetail_List[Base PC]*BillDetail_List[SF%]</f>
        <v>#N/A</v>
      </c>
      <c r="AK49" s="323" t="e">
        <f>BillDetail_List[SF on Base PC]*BillDetail_List[VAT Rate]</f>
        <v>#N/A</v>
      </c>
      <c r="AL49" s="323" t="e">
        <f>SUM(BillDetail_List[[#This Row],[Base PC]:[VAT on SF on Base PC]])</f>
        <v>#N/A</v>
      </c>
      <c r="AM49" s="61"/>
      <c r="AN49" s="323" t="e">
        <f>BillDetail_List[Counsel''s Base Fees]*BillDetail_List[VAT Rate]</f>
        <v>#N/A</v>
      </c>
      <c r="AO49" s="323" t="e">
        <f>BillDetail_List[Counsel''s Base Fees]*BillDetail_List[SF%]</f>
        <v>#N/A</v>
      </c>
      <c r="AP49" s="323" t="e">
        <f>BillDetail_List[Counsel''s SF]*BillDetail_List[VAT Rate]</f>
        <v>#N/A</v>
      </c>
      <c r="AQ49" s="323" t="e">
        <f>SUM(BillDetail_List[[#This Row],[Counsel''s Base Fees]:[VAT on Counsel''s SF]])</f>
        <v>#N/A</v>
      </c>
      <c r="AR49" s="61"/>
      <c r="AS49" s="61"/>
      <c r="AT49" s="323">
        <f>SUM(BillDetail_List[[#This Row],[Other Disbs]:[VAT On Other Disbs]])</f>
        <v>0</v>
      </c>
      <c r="AU49" s="61"/>
      <c r="AV49" s="322" t="e">
        <f>BillDetail_List[Other Disbs]+BillDetail_List[Counsel''s Base Fees]+BillDetail_List[Base PC]</f>
        <v>#N/A</v>
      </c>
      <c r="AW49" s="323" t="e">
        <f>BillDetail_List[VAT On Other Disbs]+BillDetail_List[VAT on Counsel''s SF]+BillDetail_List[VAT on Base Counsel Fees]+BillDetail_List[VAT on SF on Base PC]+BillDetail_List[VAT on Base PC]</f>
        <v>#N/A</v>
      </c>
      <c r="AX49" s="323" t="e">
        <f>BillDetail_List[Base PC]+BillDetail_List[SF on Base PC]</f>
        <v>#N/A</v>
      </c>
      <c r="AY49" s="323" t="e">
        <f>BillDetail_List[ATE Premium]+BillDetail_List[Other Disbs]+BillDetail_List[Counsel''s SF]+BillDetail_List[Counsel''s Base Fees]</f>
        <v>#N/A</v>
      </c>
      <c r="AZ49" s="323" t="e">
        <f>SUM(BillDetail_List[[#This Row],[Total VAT]:[Total Disbs]])</f>
        <v>#N/A</v>
      </c>
      <c r="BA49" s="315" t="e">
        <f>VLOOKUP(BillDetail_List[[#This Row],[Phase Code]],phasenos,4,FALSE)</f>
        <v>#N/A</v>
      </c>
      <c r="BB49" s="350" t="e">
        <f>VLOOKUP(BillDetail_List[[#This Row],[Task Code]],tasknos,6,FALSE)</f>
        <v>#N/A</v>
      </c>
    </row>
    <row r="50" spans="1:54" x14ac:dyDescent="0.25">
      <c r="A50" s="56"/>
      <c r="B50" s="31"/>
      <c r="C50" s="284"/>
      <c r="D50" s="290" t="e">
        <f>VLOOKUP(BillDetail_List[Part ID],FundingList,2,FALSE)</f>
        <v>#N/A</v>
      </c>
      <c r="E50" s="58"/>
      <c r="F50" s="20" t="e">
        <f>VLOOKUP(BillDetail_List[Task Code],JCodeList,5,FALSE)</f>
        <v>#N/A</v>
      </c>
      <c r="G50" s="21" t="e">
        <f>VLOOKUP(BillDetail_List[Task Code],JCodeList,2,FALSE)</f>
        <v>#N/A</v>
      </c>
      <c r="H50" s="22" t="e">
        <f>VLOOKUP(BillDetail_List[Activity Code],ActivityCodeList,2,FALSE)</f>
        <v>#N/A</v>
      </c>
      <c r="I50" s="22" t="str">
        <f>IF(ISBLANK(BillDetail_List[Expense Code]),"",VLOOKUP(BillDetail_List[Expense Code],ExpenseCodeList,2,FALSE))</f>
        <v/>
      </c>
      <c r="J50" s="31"/>
      <c r="K50" s="23"/>
      <c r="L50" s="59"/>
      <c r="M50" s="31"/>
      <c r="N50" s="31"/>
      <c r="O50" s="31"/>
      <c r="P50" s="57"/>
      <c r="Q50" s="22" t="e">
        <f>VLOOKUP(BillDetail_List[LTM],LTMList,3,FALSE)</f>
        <v>#N/A</v>
      </c>
      <c r="R50" s="22" t="e">
        <f>VLOOKUP(BillDetail_List[LTM],LTMList,4,FALSE)</f>
        <v>#N/A</v>
      </c>
      <c r="S50" s="25"/>
      <c r="T50" s="32"/>
      <c r="U50" s="60"/>
      <c r="V50" s="27">
        <f>IF(ISNA(VLOOKUP(BillDetail_List[LTM],LTM_List[],6,FALSE)) = TRUE,0,VLOOKUP(BillDetail_List[LTM],LTM_List[],6,FALSE))</f>
        <v>0</v>
      </c>
      <c r="W50" s="28" t="e">
        <f>VLOOKUP(BillDetail_List[Part ID],FundingList,8,FALSE)</f>
        <v>#N/A</v>
      </c>
      <c r="X50" s="322" t="e">
        <f>BillDetail_List[Base PC]</f>
        <v>#N/A</v>
      </c>
      <c r="Y50" s="322">
        <f>BillDetail_List[Counsel''s Base Fees]+BillDetail_List[Other Disbs]+BillDetail_List[ATE Premium]</f>
        <v>0</v>
      </c>
      <c r="Z50" s="29" t="e">
        <f>IF(CounselBaseFees=0,VLOOKUP(BillDetail_List[Part ID],FundingList,3,FALSE),VLOOKUP(BillDetail_List[LTM],LTMList,9,FALSE))</f>
        <v>#N/A</v>
      </c>
      <c r="AA50" s="30" t="e">
        <f>VLOOKUP(BillDetail_List[Part ID],FundingList,4,FALSE)</f>
        <v>#N/A</v>
      </c>
      <c r="AB50" s="322" t="e">
        <f>BillDetail_List[Total VAT]</f>
        <v>#N/A</v>
      </c>
      <c r="AC50" s="27" t="e">
        <f>VLOOKUP(BillDetail_List[Task Code],JCodeList,4,FALSE)</f>
        <v>#N/A</v>
      </c>
      <c r="AD50" s="31"/>
      <c r="AE50" s="31"/>
      <c r="AF50" s="22" t="e">
        <f>VLOOKUP(BillDetail_List[Activity Code],ActivityCodeList,5,FALSE)</f>
        <v>#N/A</v>
      </c>
      <c r="AG50" s="31"/>
      <c r="AH50" s="322" t="e">
        <f>IF(BillDetail_List[Entry_Alloc%]=0,(BillDetail_List[Time]*BillDetail_List[LTM Rate])*BillDetail_List[[#This Row],[Funding PerCent Allowed]],(BillDetail_List[Time]*BillDetail_List[LTM Rate])*BillDetail_List[[#This Row],[Funding PerCent Allowed]]*BillDetail_List[Entry_Alloc%])</f>
        <v>#N/A</v>
      </c>
      <c r="AI50" s="322" t="e">
        <f>BillDetail_List[Base PC]*BillDetail_List[VAT Rate]</f>
        <v>#N/A</v>
      </c>
      <c r="AJ50" s="322" t="e">
        <f>BillDetail_List[Base PC]*BillDetail_List[SF%]</f>
        <v>#N/A</v>
      </c>
      <c r="AK50" s="322" t="e">
        <f>BillDetail_List[SF on Base PC]*BillDetail_List[VAT Rate]</f>
        <v>#N/A</v>
      </c>
      <c r="AL50" s="322" t="e">
        <f>SUM(BillDetail_List[[#This Row],[Base PC]:[VAT on SF on Base PC]])</f>
        <v>#N/A</v>
      </c>
      <c r="AM50" s="61"/>
      <c r="AN50" s="322" t="e">
        <f>BillDetail_List[Counsel''s Base Fees]*BillDetail_List[VAT Rate]</f>
        <v>#N/A</v>
      </c>
      <c r="AO50" s="322" t="e">
        <f>BillDetail_List[Counsel''s Base Fees]*BillDetail_List[SF%]</f>
        <v>#N/A</v>
      </c>
      <c r="AP50" s="322" t="e">
        <f>BillDetail_List[Counsel''s SF]*BillDetail_List[VAT Rate]</f>
        <v>#N/A</v>
      </c>
      <c r="AQ50" s="322" t="e">
        <f>SUM(BillDetail_List[[#This Row],[Counsel''s Base Fees]:[VAT on Counsel''s SF]])</f>
        <v>#N/A</v>
      </c>
      <c r="AR50" s="61"/>
      <c r="AS50" s="61"/>
      <c r="AT50" s="322">
        <f>SUM(BillDetail_List[[#This Row],[Other Disbs]:[VAT On Other Disbs]])</f>
        <v>0</v>
      </c>
      <c r="AU50" s="390"/>
      <c r="AV50" s="322" t="e">
        <f>BillDetail_List[Other Disbs]+BillDetail_List[Counsel''s Base Fees]+BillDetail_List[Base PC]</f>
        <v>#N/A</v>
      </c>
      <c r="AW50" s="322" t="e">
        <f>BillDetail_List[VAT On Other Disbs]+BillDetail_List[VAT on Counsel''s SF]+BillDetail_List[VAT on Base Counsel Fees]+BillDetail_List[VAT on SF on Base PC]+BillDetail_List[VAT on Base PC]</f>
        <v>#N/A</v>
      </c>
      <c r="AX50" s="322" t="e">
        <f>BillDetail_List[Base PC]+BillDetail_List[SF on Base PC]</f>
        <v>#N/A</v>
      </c>
      <c r="AY50" s="322" t="e">
        <f>BillDetail_List[ATE Premium]+BillDetail_List[Other Disbs]+BillDetail_List[Counsel''s SF]+BillDetail_List[Counsel''s Base Fees]</f>
        <v>#N/A</v>
      </c>
      <c r="AZ50" s="322" t="e">
        <f>SUM(BillDetail_List[[#This Row],[Total VAT]:[Total Disbs]])</f>
        <v>#N/A</v>
      </c>
      <c r="BA50" s="315" t="e">
        <f>VLOOKUP(BillDetail_List[[#This Row],[Phase Code]],phasenos,4,FALSE)</f>
        <v>#N/A</v>
      </c>
      <c r="BB50" s="351" t="e">
        <f>VLOOKUP(BillDetail_List[[#This Row],[Task Code]],tasknos,6,FALSE)</f>
        <v>#N/A</v>
      </c>
    </row>
    <row r="51" spans="1:54" x14ac:dyDescent="0.25">
      <c r="A51" s="31"/>
      <c r="AC51" s="66"/>
    </row>
    <row r="52" spans="1:54" x14ac:dyDescent="0.25">
      <c r="A52" s="31"/>
      <c r="AC52" s="66"/>
    </row>
    <row r="53" spans="1:54" x14ac:dyDescent="0.25">
      <c r="A53" s="57"/>
      <c r="AC53" s="66"/>
    </row>
    <row r="54" spans="1:54" x14ac:dyDescent="0.25">
      <c r="A54" s="286"/>
      <c r="AC54" s="66"/>
    </row>
    <row r="55" spans="1:54" x14ac:dyDescent="0.25">
      <c r="A55" s="60"/>
      <c r="AC55" s="66"/>
    </row>
    <row r="56" spans="1:54" x14ac:dyDescent="0.25">
      <c r="A56" s="61"/>
      <c r="AC56" s="66"/>
    </row>
    <row r="57" spans="1:54" x14ac:dyDescent="0.25">
      <c r="A57" s="285"/>
      <c r="AC57" s="66"/>
    </row>
    <row r="58" spans="1:54" x14ac:dyDescent="0.25">
      <c r="A58" s="61"/>
      <c r="AC58" s="66"/>
    </row>
    <row r="59" spans="1:54" x14ac:dyDescent="0.25">
      <c r="A59" s="61"/>
      <c r="AC59" s="66"/>
    </row>
    <row r="60" spans="1:54" x14ac:dyDescent="0.25">
      <c r="A60" s="287"/>
      <c r="AC60" s="66"/>
    </row>
    <row r="61" spans="1:54" x14ac:dyDescent="0.25">
      <c r="A61" s="288"/>
      <c r="AC61" s="66"/>
    </row>
    <row r="62" spans="1:54" x14ac:dyDescent="0.25">
      <c r="A62" s="61"/>
      <c r="AC62" s="66"/>
    </row>
    <row r="63" spans="1:54" x14ac:dyDescent="0.25">
      <c r="A63" s="31"/>
      <c r="AC63" s="66"/>
    </row>
    <row r="64" spans="1:54" x14ac:dyDescent="0.25">
      <c r="A64" s="31"/>
      <c r="AC64" s="66"/>
    </row>
    <row r="65" spans="1:29" x14ac:dyDescent="0.25">
      <c r="A65" s="31"/>
      <c r="AC65" s="66"/>
    </row>
    <row r="66" spans="1:29" x14ac:dyDescent="0.25">
      <c r="A66" s="31"/>
      <c r="AC66" s="66"/>
    </row>
    <row r="67" spans="1:29" x14ac:dyDescent="0.25">
      <c r="A67" s="31"/>
      <c r="AC67" s="66"/>
    </row>
    <row r="68" spans="1:29" x14ac:dyDescent="0.25">
      <c r="A68" s="61"/>
      <c r="AC68" s="66"/>
    </row>
    <row r="69" spans="1:29" x14ac:dyDescent="0.25">
      <c r="A69" s="61"/>
      <c r="AC69" s="66"/>
    </row>
    <row r="70" spans="1:29" x14ac:dyDescent="0.25">
      <c r="A70" s="61"/>
      <c r="AC70" s="66"/>
    </row>
    <row r="71" spans="1:29" x14ac:dyDescent="0.25">
      <c r="A71" s="61"/>
      <c r="AC71" s="66"/>
    </row>
    <row r="72" spans="1:29" x14ac:dyDescent="0.25">
      <c r="A72" s="61"/>
    </row>
    <row r="73" spans="1:29" x14ac:dyDescent="0.25">
      <c r="A73" s="61"/>
    </row>
    <row r="74" spans="1:29" x14ac:dyDescent="0.25">
      <c r="A74" s="61"/>
    </row>
    <row r="75" spans="1:29" x14ac:dyDescent="0.25">
      <c r="A75" s="61"/>
    </row>
    <row r="76" spans="1:29" x14ac:dyDescent="0.25">
      <c r="A76" s="61"/>
    </row>
    <row r="77" spans="1:29" x14ac:dyDescent="0.25">
      <c r="A77" s="61"/>
    </row>
    <row r="78" spans="1:29" x14ac:dyDescent="0.25">
      <c r="A78" s="61"/>
    </row>
    <row r="79" spans="1:29" x14ac:dyDescent="0.25">
      <c r="A79" s="61"/>
    </row>
    <row r="80" spans="1:29" x14ac:dyDescent="0.25">
      <c r="A80" s="61"/>
    </row>
    <row r="81" spans="1:1" x14ac:dyDescent="0.25">
      <c r="A81" s="61"/>
    </row>
    <row r="82" spans="1:1" x14ac:dyDescent="0.25">
      <c r="A82" s="61"/>
    </row>
    <row r="83" spans="1:1" x14ac:dyDescent="0.25">
      <c r="A83" s="61"/>
    </row>
    <row r="84" spans="1:1" x14ac:dyDescent="0.25">
      <c r="A84" s="61"/>
    </row>
    <row r="85" spans="1:1" x14ac:dyDescent="0.25">
      <c r="A85" s="61"/>
    </row>
    <row r="86" spans="1:1" x14ac:dyDescent="0.25">
      <c r="A86" s="61"/>
    </row>
  </sheetData>
  <mergeCells count="4">
    <mergeCell ref="AH1:AL1"/>
    <mergeCell ref="AM1:AQ1"/>
    <mergeCell ref="AR1:AT1"/>
    <mergeCell ref="AV1:AZ1"/>
  </mergeCells>
  <phoneticPr fontId="8" type="noConversion"/>
  <dataValidations count="2">
    <dataValidation type="list" allowBlank="1" showInputMessage="1" showErrorMessage="1" sqref="J4:J50">
      <formula1>"Budgeted,Non Budgeted,Pre Budget"</formula1>
    </dataValidation>
    <dataValidation type="list" allowBlank="1" showInputMessage="1" showErrorMessage="1" sqref="K4:K50">
      <formula1>PrecHheading1</formula1>
    </dataValidation>
  </dataValidations>
  <pageMargins left="0.70866141732283472" right="0.70866141732283472" top="0.74803149606299213" bottom="0.74803149606299213" header="0.31496062992125984" footer="0.31496062992125984"/>
  <pageSetup paperSize="8"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V516"/>
  <sheetViews>
    <sheetView topLeftCell="B1" zoomScaleNormal="100" workbookViewId="0">
      <selection activeCell="C15" sqref="C15"/>
    </sheetView>
  </sheetViews>
  <sheetFormatPr defaultColWidth="9.1796875" defaultRowHeight="15.5" x14ac:dyDescent="0.25"/>
  <cols>
    <col min="1" max="1" width="17.26953125" style="69" hidden="1" customWidth="1"/>
    <col min="2" max="2" width="7.1796875" style="69" customWidth="1"/>
    <col min="3" max="3" width="15.7265625" style="69" customWidth="1"/>
    <col min="4" max="4" width="23.7265625" style="69" customWidth="1"/>
    <col min="5" max="5" width="25.7265625" style="69" customWidth="1"/>
    <col min="6" max="6" width="17.1796875" style="69" customWidth="1"/>
    <col min="7" max="7" width="15.1796875" style="69" customWidth="1"/>
    <col min="8" max="8" width="20.26953125" style="69" customWidth="1"/>
    <col min="9" max="9" width="22.1796875" style="69" customWidth="1"/>
    <col min="10" max="10" width="22.26953125" style="69" customWidth="1"/>
    <col min="11" max="11" width="7.1796875" style="69" customWidth="1"/>
    <col min="12" max="12" width="7.7265625" style="77" customWidth="1"/>
    <col min="13" max="13" width="10.453125" style="77" customWidth="1"/>
    <col min="14" max="14" width="11" style="77" customWidth="1"/>
    <col min="15" max="15" width="12.453125" style="69" customWidth="1"/>
    <col min="16" max="21" width="0" style="69" hidden="1" customWidth="1"/>
    <col min="22" max="178" width="9.1796875" style="70"/>
    <col min="179" max="16384" width="9.1796875" style="69"/>
  </cols>
  <sheetData>
    <row r="2" spans="1:178" ht="28.5" hidden="1" customHeight="1" x14ac:dyDescent="0.25">
      <c r="A2" s="428" t="s">
        <v>615</v>
      </c>
      <c r="B2" s="429"/>
      <c r="C2" s="429"/>
      <c r="D2" s="429"/>
      <c r="E2" s="429"/>
      <c r="F2" s="429"/>
      <c r="G2" s="429"/>
      <c r="H2" s="67"/>
      <c r="I2" s="67"/>
      <c r="J2" s="67"/>
      <c r="K2" s="67"/>
      <c r="L2" s="68"/>
      <c r="M2" s="68"/>
      <c r="N2" s="68"/>
    </row>
    <row r="3" spans="1:178" s="70" customFormat="1" ht="28.5" customHeight="1" x14ac:dyDescent="0.25">
      <c r="A3" s="430" t="s">
        <v>635</v>
      </c>
      <c r="B3" s="431"/>
      <c r="C3" s="431"/>
      <c r="D3" s="431"/>
      <c r="E3" s="431"/>
      <c r="F3" s="431"/>
      <c r="G3" s="431"/>
      <c r="H3" s="431"/>
      <c r="I3" s="431"/>
      <c r="J3" s="431"/>
      <c r="K3" s="431"/>
      <c r="L3" s="431"/>
      <c r="M3" s="431"/>
      <c r="N3" s="431"/>
    </row>
    <row r="4" spans="1:178" s="72" customFormat="1" hidden="1" x14ac:dyDescent="0.25">
      <c r="A4" s="71"/>
      <c r="B4" s="71"/>
      <c r="C4" s="71"/>
      <c r="D4" s="71"/>
      <c r="E4" s="71"/>
      <c r="F4" s="71"/>
      <c r="G4" s="71"/>
      <c r="H4" s="71"/>
      <c r="I4" s="71"/>
      <c r="J4" s="71"/>
      <c r="K4" s="71"/>
      <c r="L4" s="71"/>
      <c r="M4" s="71"/>
      <c r="N4" s="71"/>
      <c r="O4" s="71"/>
      <c r="P4" s="71"/>
      <c r="Q4" s="71"/>
      <c r="R4" s="71"/>
      <c r="S4" s="71"/>
      <c r="T4" s="71"/>
      <c r="U4" s="71"/>
    </row>
    <row r="5" spans="1:178" s="67" customFormat="1" ht="31" x14ac:dyDescent="0.25">
      <c r="A5" s="356" t="s">
        <v>629</v>
      </c>
      <c r="B5" s="356" t="s">
        <v>8</v>
      </c>
      <c r="C5" s="356" t="s">
        <v>9</v>
      </c>
      <c r="D5" s="356" t="s">
        <v>182</v>
      </c>
      <c r="E5" s="356" t="s">
        <v>184</v>
      </c>
      <c r="F5" s="356" t="s">
        <v>48</v>
      </c>
      <c r="G5" s="356" t="s">
        <v>49</v>
      </c>
      <c r="H5" s="356" t="s">
        <v>210</v>
      </c>
      <c r="I5" s="356" t="s">
        <v>161</v>
      </c>
      <c r="J5" s="356" t="s">
        <v>180</v>
      </c>
      <c r="K5" s="356" t="s">
        <v>185</v>
      </c>
      <c r="L5" s="356" t="s">
        <v>1</v>
      </c>
      <c r="M5" s="357" t="s">
        <v>11</v>
      </c>
      <c r="N5" s="356" t="s">
        <v>12</v>
      </c>
      <c r="O5" s="356" t="s">
        <v>613</v>
      </c>
      <c r="P5" s="356"/>
      <c r="Q5" s="356"/>
      <c r="R5" s="356"/>
      <c r="S5" s="356"/>
      <c r="T5" s="356"/>
      <c r="U5" s="356"/>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row>
    <row r="6" spans="1:178" x14ac:dyDescent="0.25">
      <c r="A6" s="71" t="s">
        <v>524</v>
      </c>
      <c r="B6" s="71" t="s">
        <v>169</v>
      </c>
      <c r="C6" s="71" t="s">
        <v>169</v>
      </c>
      <c r="D6" s="71" t="s">
        <v>524</v>
      </c>
      <c r="E6" s="71" t="s">
        <v>524</v>
      </c>
      <c r="F6" s="71" t="s">
        <v>524</v>
      </c>
      <c r="G6" s="71"/>
      <c r="H6" s="71" t="s">
        <v>169</v>
      </c>
      <c r="I6" s="71" t="s">
        <v>169</v>
      </c>
      <c r="J6" s="71" t="s">
        <v>169</v>
      </c>
      <c r="K6" s="71" t="s">
        <v>169</v>
      </c>
      <c r="L6" s="71" t="s">
        <v>524</v>
      </c>
      <c r="M6" s="71" t="s">
        <v>169</v>
      </c>
      <c r="N6" s="365" t="s">
        <v>524</v>
      </c>
      <c r="O6" s="365">
        <v>0</v>
      </c>
      <c r="P6" s="71"/>
      <c r="Q6" s="71"/>
      <c r="R6" s="71"/>
      <c r="S6" s="71"/>
      <c r="T6" s="71"/>
      <c r="U6" s="71"/>
    </row>
    <row r="7" spans="1:178" x14ac:dyDescent="0.25">
      <c r="A7" s="71" t="s">
        <v>25</v>
      </c>
      <c r="B7" s="71"/>
      <c r="C7" s="71"/>
      <c r="D7" s="71"/>
      <c r="E7" s="71"/>
      <c r="F7" s="71"/>
      <c r="G7" s="71"/>
      <c r="H7" s="71"/>
      <c r="I7" s="71"/>
      <c r="J7" s="71"/>
      <c r="K7" s="71"/>
      <c r="L7" s="71"/>
      <c r="M7" s="71"/>
      <c r="N7" s="71"/>
      <c r="O7" s="71"/>
      <c r="P7" s="71"/>
      <c r="Q7" s="71"/>
      <c r="R7" s="71"/>
      <c r="S7" s="71"/>
      <c r="T7" s="71"/>
      <c r="U7" s="71"/>
    </row>
    <row r="8" spans="1:178" x14ac:dyDescent="0.25">
      <c r="A8"/>
      <c r="B8"/>
      <c r="C8"/>
      <c r="D8"/>
      <c r="E8"/>
      <c r="F8"/>
      <c r="G8"/>
      <c r="H8"/>
      <c r="I8"/>
      <c r="J8"/>
      <c r="K8"/>
      <c r="L8"/>
      <c r="M8"/>
      <c r="N8"/>
      <c r="O8"/>
      <c r="P8"/>
      <c r="Q8"/>
      <c r="R8"/>
      <c r="S8"/>
      <c r="T8"/>
      <c r="U8"/>
    </row>
    <row r="9" spans="1:178" x14ac:dyDescent="0.25">
      <c r="A9"/>
      <c r="B9"/>
      <c r="C9"/>
      <c r="D9"/>
      <c r="E9"/>
      <c r="F9"/>
      <c r="G9"/>
      <c r="H9"/>
      <c r="I9"/>
      <c r="J9"/>
      <c r="K9"/>
      <c r="L9"/>
      <c r="M9"/>
      <c r="N9"/>
      <c r="O9"/>
      <c r="P9"/>
      <c r="Q9"/>
      <c r="R9"/>
      <c r="S9"/>
      <c r="T9"/>
      <c r="U9"/>
    </row>
    <row r="10" spans="1:178" x14ac:dyDescent="0.25">
      <c r="A10"/>
      <c r="B10"/>
      <c r="C10"/>
      <c r="D10"/>
      <c r="E10"/>
      <c r="F10"/>
      <c r="G10"/>
      <c r="H10"/>
      <c r="I10"/>
      <c r="J10"/>
      <c r="K10"/>
      <c r="L10"/>
      <c r="M10"/>
      <c r="N10"/>
      <c r="O10"/>
      <c r="P10"/>
      <c r="Q10"/>
      <c r="R10"/>
      <c r="S10"/>
      <c r="T10"/>
      <c r="U10"/>
    </row>
    <row r="11" spans="1:178" x14ac:dyDescent="0.25">
      <c r="A11"/>
      <c r="B11"/>
      <c r="C11"/>
      <c r="D11"/>
      <c r="E11"/>
      <c r="F11"/>
      <c r="G11"/>
      <c r="H11"/>
      <c r="I11"/>
      <c r="J11"/>
      <c r="K11"/>
      <c r="L11"/>
      <c r="M11"/>
      <c r="N11"/>
      <c r="O11"/>
      <c r="P11"/>
      <c r="Q11"/>
      <c r="R11"/>
      <c r="S11"/>
      <c r="T11"/>
      <c r="U11"/>
    </row>
    <row r="12" spans="1:178" x14ac:dyDescent="0.25">
      <c r="A12"/>
      <c r="B12"/>
      <c r="C12"/>
      <c r="D12"/>
      <c r="E12"/>
      <c r="F12"/>
      <c r="G12"/>
      <c r="H12"/>
      <c r="I12"/>
      <c r="J12"/>
      <c r="K12"/>
      <c r="L12"/>
      <c r="M12"/>
      <c r="N12"/>
      <c r="O12"/>
      <c r="P12"/>
      <c r="Q12"/>
      <c r="R12"/>
      <c r="S12"/>
      <c r="T12"/>
      <c r="U12"/>
    </row>
    <row r="13" spans="1:178" x14ac:dyDescent="0.25">
      <c r="A13"/>
      <c r="B13"/>
      <c r="C13"/>
      <c r="D13"/>
      <c r="E13"/>
      <c r="F13"/>
      <c r="G13"/>
      <c r="H13"/>
      <c r="I13"/>
      <c r="J13"/>
      <c r="K13"/>
      <c r="L13"/>
      <c r="M13"/>
      <c r="N13"/>
      <c r="O13"/>
      <c r="P13"/>
      <c r="Q13"/>
      <c r="R13"/>
      <c r="S13"/>
      <c r="T13"/>
      <c r="U13"/>
    </row>
    <row r="14" spans="1:178" x14ac:dyDescent="0.25">
      <c r="A14"/>
      <c r="B14"/>
      <c r="C14"/>
      <c r="D14"/>
      <c r="E14"/>
      <c r="F14"/>
      <c r="G14"/>
      <c r="H14"/>
      <c r="I14"/>
      <c r="J14"/>
      <c r="K14"/>
      <c r="L14"/>
      <c r="M14"/>
      <c r="N14"/>
      <c r="O14"/>
      <c r="P14"/>
      <c r="Q14"/>
      <c r="R14"/>
      <c r="S14"/>
      <c r="T14"/>
      <c r="U14"/>
    </row>
    <row r="15" spans="1:178" x14ac:dyDescent="0.25">
      <c r="A15"/>
      <c r="B15"/>
      <c r="C15"/>
      <c r="D15"/>
      <c r="E15"/>
      <c r="F15"/>
      <c r="G15"/>
      <c r="H15"/>
      <c r="I15"/>
      <c r="J15"/>
      <c r="K15"/>
      <c r="L15"/>
      <c r="M15"/>
      <c r="N15"/>
      <c r="O15"/>
      <c r="P15"/>
      <c r="Q15"/>
      <c r="R15"/>
      <c r="S15"/>
      <c r="T15"/>
      <c r="U15"/>
    </row>
    <row r="16" spans="1:178" x14ac:dyDescent="0.25">
      <c r="A16"/>
      <c r="B16"/>
      <c r="C16"/>
      <c r="D16"/>
      <c r="E16"/>
      <c r="F16"/>
      <c r="G16"/>
      <c r="H16"/>
      <c r="I16"/>
      <c r="J16"/>
      <c r="K16"/>
      <c r="L16"/>
      <c r="M16"/>
      <c r="N16"/>
      <c r="O16"/>
      <c r="P16"/>
      <c r="Q16"/>
      <c r="R16"/>
      <c r="S16"/>
      <c r="T16"/>
      <c r="U16"/>
    </row>
    <row r="17" spans="1:21" x14ac:dyDescent="0.25">
      <c r="A17"/>
      <c r="B17"/>
      <c r="C17"/>
      <c r="D17"/>
      <c r="E17"/>
      <c r="F17"/>
      <c r="G17"/>
      <c r="H17"/>
      <c r="I17"/>
      <c r="J17"/>
      <c r="K17"/>
      <c r="L17"/>
      <c r="M17"/>
      <c r="N17"/>
      <c r="O17"/>
      <c r="P17"/>
      <c r="Q17"/>
      <c r="R17"/>
      <c r="S17"/>
      <c r="T17"/>
      <c r="U17"/>
    </row>
    <row r="18" spans="1:21" x14ac:dyDescent="0.25">
      <c r="A18"/>
      <c r="B18"/>
      <c r="C18"/>
      <c r="D18"/>
      <c r="E18"/>
      <c r="F18"/>
      <c r="G18"/>
      <c r="H18"/>
      <c r="I18"/>
      <c r="J18"/>
      <c r="K18"/>
      <c r="L18"/>
      <c r="M18"/>
      <c r="N18"/>
      <c r="O18"/>
      <c r="P18"/>
      <c r="Q18"/>
      <c r="R18"/>
      <c r="S18"/>
      <c r="T18"/>
      <c r="U18"/>
    </row>
    <row r="19" spans="1:21" x14ac:dyDescent="0.25">
      <c r="A19"/>
      <c r="B19"/>
      <c r="C19"/>
      <c r="D19"/>
      <c r="E19"/>
      <c r="F19"/>
      <c r="G19"/>
      <c r="H19"/>
      <c r="I19"/>
      <c r="J19"/>
      <c r="K19"/>
      <c r="L19"/>
      <c r="M19"/>
      <c r="N19"/>
      <c r="O19"/>
      <c r="P19"/>
      <c r="Q19"/>
      <c r="R19"/>
      <c r="S19"/>
      <c r="T19"/>
      <c r="U19"/>
    </row>
    <row r="20" spans="1:21" x14ac:dyDescent="0.25">
      <c r="A20"/>
      <c r="B20"/>
      <c r="C20"/>
      <c r="D20"/>
      <c r="E20"/>
      <c r="F20"/>
      <c r="G20"/>
      <c r="H20"/>
      <c r="I20"/>
      <c r="J20"/>
      <c r="K20"/>
      <c r="L20"/>
      <c r="M20"/>
      <c r="N20"/>
      <c r="O20"/>
      <c r="P20"/>
      <c r="Q20"/>
      <c r="R20"/>
      <c r="S20"/>
      <c r="T20"/>
      <c r="U20"/>
    </row>
    <row r="21" spans="1:21" x14ac:dyDescent="0.25">
      <c r="A21"/>
      <c r="B21"/>
      <c r="C21"/>
      <c r="D21"/>
      <c r="E21"/>
      <c r="F21"/>
      <c r="G21"/>
      <c r="H21"/>
      <c r="I21"/>
      <c r="J21"/>
      <c r="K21"/>
      <c r="L21"/>
      <c r="M21"/>
      <c r="N21"/>
      <c r="O21"/>
      <c r="P21"/>
      <c r="Q21"/>
      <c r="R21"/>
      <c r="S21"/>
      <c r="T21"/>
      <c r="U21"/>
    </row>
    <row r="22" spans="1:21" x14ac:dyDescent="0.25">
      <c r="A22"/>
      <c r="B22"/>
      <c r="C22"/>
      <c r="D22"/>
      <c r="E22"/>
      <c r="F22"/>
      <c r="G22"/>
      <c r="H22"/>
      <c r="I22"/>
      <c r="J22"/>
      <c r="K22"/>
      <c r="L22"/>
      <c r="M22"/>
      <c r="N22"/>
      <c r="O22"/>
      <c r="P22"/>
      <c r="Q22"/>
      <c r="R22"/>
      <c r="S22"/>
      <c r="T22"/>
      <c r="U22"/>
    </row>
    <row r="23" spans="1:21" x14ac:dyDescent="0.25">
      <c r="A23"/>
      <c r="B23"/>
      <c r="C23"/>
      <c r="D23"/>
      <c r="E23"/>
      <c r="F23"/>
      <c r="G23"/>
      <c r="H23"/>
      <c r="I23"/>
      <c r="J23"/>
      <c r="K23"/>
      <c r="L23"/>
      <c r="M23"/>
      <c r="N23"/>
      <c r="O23"/>
      <c r="P23"/>
      <c r="Q23"/>
      <c r="R23"/>
      <c r="S23"/>
      <c r="T23"/>
      <c r="U23"/>
    </row>
    <row r="24" spans="1:21" x14ac:dyDescent="0.25">
      <c r="A24"/>
      <c r="B24"/>
      <c r="C24"/>
      <c r="D24"/>
      <c r="E24"/>
      <c r="F24"/>
      <c r="G24"/>
      <c r="H24"/>
      <c r="I24"/>
      <c r="J24"/>
      <c r="K24"/>
      <c r="L24"/>
      <c r="M24"/>
      <c r="N24"/>
      <c r="O24"/>
      <c r="P24"/>
      <c r="Q24"/>
      <c r="R24"/>
      <c r="S24"/>
      <c r="T24"/>
      <c r="U24"/>
    </row>
    <row r="25" spans="1:21" x14ac:dyDescent="0.25">
      <c r="A25"/>
      <c r="B25"/>
      <c r="C25"/>
      <c r="D25"/>
      <c r="E25"/>
      <c r="F25"/>
      <c r="G25"/>
      <c r="H25"/>
      <c r="I25"/>
      <c r="J25"/>
      <c r="K25"/>
      <c r="L25"/>
      <c r="M25"/>
      <c r="N25"/>
      <c r="O25"/>
      <c r="P25"/>
      <c r="Q25"/>
      <c r="R25"/>
      <c r="S25"/>
      <c r="T25"/>
      <c r="U25"/>
    </row>
    <row r="26" spans="1:21" x14ac:dyDescent="0.25">
      <c r="A26"/>
      <c r="B26"/>
      <c r="C26"/>
      <c r="D26"/>
      <c r="E26"/>
      <c r="F26"/>
      <c r="G26"/>
      <c r="H26"/>
      <c r="I26"/>
      <c r="J26"/>
      <c r="K26"/>
      <c r="L26"/>
      <c r="M26"/>
      <c r="N26"/>
      <c r="O26"/>
      <c r="P26"/>
      <c r="Q26"/>
      <c r="R26"/>
      <c r="S26"/>
      <c r="T26"/>
      <c r="U26"/>
    </row>
    <row r="27" spans="1:21" x14ac:dyDescent="0.25">
      <c r="A27"/>
      <c r="B27"/>
      <c r="C27"/>
      <c r="D27"/>
      <c r="E27"/>
      <c r="F27"/>
      <c r="G27"/>
      <c r="H27"/>
      <c r="I27"/>
      <c r="J27"/>
      <c r="K27"/>
      <c r="L27"/>
      <c r="M27"/>
      <c r="N27"/>
      <c r="O27"/>
      <c r="P27"/>
      <c r="Q27"/>
      <c r="R27"/>
      <c r="S27"/>
      <c r="T27"/>
      <c r="U27"/>
    </row>
    <row r="28" spans="1:21" x14ac:dyDescent="0.25">
      <c r="A28"/>
      <c r="B28"/>
      <c r="C28"/>
      <c r="D28"/>
      <c r="E28"/>
      <c r="F28"/>
      <c r="G28"/>
      <c r="H28"/>
      <c r="I28"/>
      <c r="J28"/>
      <c r="K28"/>
      <c r="L28"/>
      <c r="M28"/>
      <c r="N28"/>
      <c r="O28"/>
      <c r="P28"/>
      <c r="Q28"/>
      <c r="R28"/>
      <c r="S28"/>
      <c r="T28"/>
      <c r="U28"/>
    </row>
    <row r="29" spans="1:21" x14ac:dyDescent="0.25">
      <c r="A29"/>
      <c r="B29"/>
      <c r="C29"/>
      <c r="D29"/>
      <c r="E29"/>
      <c r="F29"/>
      <c r="G29"/>
      <c r="H29"/>
      <c r="I29"/>
      <c r="J29"/>
      <c r="K29"/>
      <c r="L29"/>
      <c r="M29"/>
      <c r="N29"/>
      <c r="O29"/>
      <c r="P29"/>
      <c r="Q29"/>
      <c r="R29"/>
      <c r="S29"/>
      <c r="T29"/>
      <c r="U29"/>
    </row>
    <row r="30" spans="1:21" x14ac:dyDescent="0.25">
      <c r="A30"/>
      <c r="B30"/>
      <c r="C30"/>
      <c r="D30"/>
      <c r="E30"/>
      <c r="F30"/>
      <c r="G30"/>
      <c r="H30"/>
      <c r="I30"/>
      <c r="J30"/>
      <c r="K30"/>
      <c r="L30"/>
      <c r="M30"/>
      <c r="N30"/>
      <c r="O30"/>
      <c r="P30"/>
      <c r="Q30"/>
      <c r="R30"/>
      <c r="S30"/>
      <c r="T30"/>
      <c r="U30"/>
    </row>
    <row r="31" spans="1:21" x14ac:dyDescent="0.25">
      <c r="A31"/>
      <c r="B31"/>
      <c r="C31"/>
      <c r="D31"/>
      <c r="E31"/>
      <c r="F31"/>
      <c r="G31"/>
      <c r="H31"/>
      <c r="I31"/>
      <c r="J31"/>
      <c r="K31"/>
      <c r="L31"/>
      <c r="M31"/>
      <c r="N31"/>
      <c r="O31"/>
      <c r="P31"/>
      <c r="Q31"/>
      <c r="R31"/>
      <c r="S31"/>
      <c r="T31"/>
      <c r="U31"/>
    </row>
    <row r="32" spans="1:21" x14ac:dyDescent="0.25">
      <c r="A32"/>
      <c r="B32"/>
      <c r="C32"/>
      <c r="D32"/>
      <c r="E32"/>
      <c r="F32"/>
      <c r="G32"/>
      <c r="H32"/>
      <c r="I32"/>
      <c r="J32"/>
      <c r="K32"/>
      <c r="L32"/>
      <c r="M32"/>
      <c r="N32"/>
      <c r="O32"/>
      <c r="P32"/>
      <c r="Q32"/>
      <c r="R32"/>
      <c r="S32"/>
      <c r="T32"/>
      <c r="U32"/>
    </row>
    <row r="33" spans="1:21" x14ac:dyDescent="0.25">
      <c r="A33"/>
      <c r="B33"/>
      <c r="C33"/>
      <c r="D33"/>
      <c r="E33"/>
      <c r="F33"/>
      <c r="G33"/>
      <c r="H33"/>
      <c r="I33"/>
      <c r="J33"/>
      <c r="K33"/>
      <c r="L33"/>
      <c r="M33"/>
      <c r="N33"/>
      <c r="O33"/>
      <c r="P33"/>
      <c r="Q33"/>
      <c r="R33"/>
      <c r="S33"/>
      <c r="T33"/>
      <c r="U33"/>
    </row>
    <row r="34" spans="1:21" x14ac:dyDescent="0.25">
      <c r="A34"/>
      <c r="B34"/>
      <c r="C34"/>
      <c r="D34"/>
      <c r="E34"/>
      <c r="F34"/>
      <c r="G34"/>
      <c r="H34"/>
      <c r="I34"/>
      <c r="J34"/>
      <c r="K34"/>
      <c r="L34"/>
      <c r="M34"/>
      <c r="N34"/>
      <c r="O34"/>
      <c r="P34"/>
      <c r="Q34"/>
      <c r="R34"/>
      <c r="S34"/>
      <c r="T34"/>
      <c r="U34"/>
    </row>
    <row r="35" spans="1:21" x14ac:dyDescent="0.25">
      <c r="A35"/>
      <c r="B35"/>
      <c r="C35"/>
      <c r="D35"/>
      <c r="E35"/>
      <c r="F35"/>
      <c r="G35"/>
      <c r="H35"/>
      <c r="I35"/>
      <c r="J35"/>
      <c r="K35"/>
      <c r="L35"/>
      <c r="M35"/>
      <c r="N35"/>
      <c r="O35"/>
      <c r="P35"/>
      <c r="Q35"/>
      <c r="R35"/>
      <c r="S35"/>
      <c r="T35"/>
      <c r="U35"/>
    </row>
    <row r="36" spans="1:21" x14ac:dyDescent="0.25">
      <c r="A36"/>
      <c r="B36"/>
      <c r="C36"/>
      <c r="D36"/>
      <c r="E36"/>
      <c r="F36"/>
      <c r="G36"/>
      <c r="H36"/>
      <c r="I36"/>
      <c r="J36"/>
      <c r="K36"/>
      <c r="L36"/>
      <c r="M36"/>
      <c r="N36"/>
      <c r="O36"/>
      <c r="P36"/>
      <c r="Q36"/>
      <c r="R36"/>
      <c r="S36"/>
      <c r="T36"/>
      <c r="U36"/>
    </row>
    <row r="37" spans="1:21" x14ac:dyDescent="0.25">
      <c r="A37"/>
      <c r="B37"/>
      <c r="C37"/>
      <c r="D37"/>
      <c r="E37"/>
      <c r="F37"/>
      <c r="G37"/>
      <c r="H37"/>
      <c r="I37"/>
      <c r="J37"/>
      <c r="K37"/>
      <c r="L37"/>
      <c r="M37"/>
      <c r="N37"/>
      <c r="O37"/>
      <c r="P37"/>
      <c r="Q37"/>
      <c r="R37"/>
      <c r="S37"/>
      <c r="T37"/>
      <c r="U37"/>
    </row>
    <row r="38" spans="1:21" x14ac:dyDescent="0.25">
      <c r="A38"/>
      <c r="B38"/>
      <c r="C38"/>
      <c r="D38"/>
      <c r="E38"/>
      <c r="F38"/>
      <c r="G38"/>
      <c r="H38"/>
      <c r="I38"/>
      <c r="J38"/>
      <c r="K38"/>
      <c r="L38"/>
      <c r="M38"/>
      <c r="N38"/>
      <c r="O38"/>
      <c r="P38"/>
      <c r="Q38"/>
      <c r="R38"/>
      <c r="S38"/>
      <c r="T38"/>
      <c r="U38"/>
    </row>
    <row r="39" spans="1:21" x14ac:dyDescent="0.25">
      <c r="A39"/>
      <c r="B39"/>
      <c r="C39"/>
      <c r="D39"/>
      <c r="E39"/>
      <c r="F39"/>
      <c r="G39"/>
      <c r="H39"/>
      <c r="I39"/>
      <c r="J39"/>
      <c r="K39"/>
      <c r="L39"/>
      <c r="M39"/>
      <c r="N39"/>
      <c r="O39"/>
      <c r="P39"/>
      <c r="Q39"/>
      <c r="R39"/>
      <c r="S39"/>
      <c r="T39"/>
      <c r="U39"/>
    </row>
    <row r="40" spans="1:21" x14ac:dyDescent="0.25">
      <c r="A40"/>
      <c r="B40"/>
      <c r="C40"/>
      <c r="D40"/>
      <c r="E40"/>
      <c r="F40"/>
      <c r="G40"/>
      <c r="H40"/>
      <c r="I40"/>
      <c r="J40"/>
      <c r="K40"/>
      <c r="L40"/>
      <c r="M40"/>
      <c r="N40"/>
      <c r="O40"/>
      <c r="P40"/>
      <c r="Q40"/>
      <c r="R40"/>
      <c r="S40"/>
      <c r="T40"/>
      <c r="U40"/>
    </row>
    <row r="41" spans="1:21" x14ac:dyDescent="0.25">
      <c r="A41"/>
      <c r="B41"/>
      <c r="C41"/>
      <c r="D41"/>
      <c r="E41"/>
      <c r="F41"/>
      <c r="G41"/>
      <c r="H41"/>
      <c r="I41"/>
      <c r="J41"/>
      <c r="K41"/>
      <c r="L41"/>
      <c r="M41"/>
      <c r="N41"/>
      <c r="O41"/>
      <c r="P41"/>
      <c r="Q41"/>
      <c r="R41"/>
      <c r="S41"/>
      <c r="T41"/>
      <c r="U41"/>
    </row>
    <row r="42" spans="1:21" x14ac:dyDescent="0.25">
      <c r="A42"/>
      <c r="B42"/>
      <c r="C42"/>
      <c r="D42"/>
      <c r="E42"/>
      <c r="F42"/>
      <c r="G42"/>
      <c r="H42"/>
      <c r="I42"/>
      <c r="J42"/>
      <c r="K42"/>
      <c r="L42"/>
      <c r="M42"/>
      <c r="N42"/>
      <c r="O42"/>
      <c r="P42"/>
      <c r="Q42"/>
      <c r="R42"/>
      <c r="S42"/>
      <c r="T42"/>
      <c r="U42"/>
    </row>
    <row r="43" spans="1:21" x14ac:dyDescent="0.25">
      <c r="A43"/>
      <c r="B43"/>
      <c r="C43"/>
      <c r="D43"/>
      <c r="E43"/>
      <c r="F43"/>
      <c r="G43"/>
      <c r="H43"/>
      <c r="I43"/>
      <c r="J43"/>
      <c r="K43"/>
      <c r="L43"/>
      <c r="M43"/>
      <c r="N43"/>
      <c r="O43"/>
      <c r="P43"/>
      <c r="Q43"/>
      <c r="R43"/>
      <c r="S43"/>
      <c r="T43"/>
      <c r="U43"/>
    </row>
    <row r="44" spans="1:21" x14ac:dyDescent="0.25">
      <c r="A44"/>
      <c r="B44"/>
      <c r="C44"/>
      <c r="D44"/>
      <c r="E44"/>
      <c r="F44"/>
      <c r="G44"/>
      <c r="H44"/>
      <c r="I44"/>
      <c r="J44"/>
      <c r="K44"/>
      <c r="L44"/>
      <c r="M44"/>
      <c r="N44"/>
      <c r="O44"/>
      <c r="P44"/>
      <c r="Q44"/>
      <c r="R44"/>
      <c r="S44"/>
      <c r="T44"/>
      <c r="U44"/>
    </row>
    <row r="45" spans="1:21" x14ac:dyDescent="0.25">
      <c r="A45"/>
      <c r="B45"/>
      <c r="C45"/>
      <c r="D45"/>
      <c r="E45"/>
      <c r="F45"/>
      <c r="G45"/>
      <c r="H45"/>
      <c r="I45"/>
      <c r="J45"/>
      <c r="K45"/>
      <c r="L45"/>
      <c r="M45"/>
      <c r="N45"/>
      <c r="O45"/>
      <c r="P45"/>
      <c r="Q45"/>
      <c r="R45"/>
      <c r="S45"/>
      <c r="T45"/>
      <c r="U45"/>
    </row>
    <row r="46" spans="1:21" x14ac:dyDescent="0.25">
      <c r="A46"/>
      <c r="B46"/>
      <c r="C46"/>
      <c r="D46"/>
      <c r="E46"/>
      <c r="F46"/>
      <c r="G46"/>
      <c r="H46"/>
      <c r="I46"/>
      <c r="J46"/>
      <c r="K46"/>
      <c r="L46"/>
      <c r="M46"/>
      <c r="N46"/>
      <c r="O46"/>
      <c r="P46"/>
      <c r="Q46"/>
      <c r="R46"/>
      <c r="S46"/>
      <c r="T46"/>
      <c r="U46"/>
    </row>
    <row r="47" spans="1:21" x14ac:dyDescent="0.25">
      <c r="A47"/>
      <c r="B47"/>
      <c r="C47"/>
      <c r="D47"/>
      <c r="E47"/>
      <c r="F47"/>
      <c r="G47"/>
      <c r="H47"/>
      <c r="I47"/>
      <c r="J47"/>
      <c r="K47"/>
      <c r="L47"/>
      <c r="M47"/>
      <c r="N47"/>
      <c r="O47"/>
      <c r="P47"/>
      <c r="Q47"/>
      <c r="R47"/>
      <c r="S47"/>
      <c r="T47"/>
      <c r="U47"/>
    </row>
    <row r="48" spans="1:21" x14ac:dyDescent="0.25">
      <c r="A48"/>
      <c r="B48"/>
      <c r="C48"/>
      <c r="D48"/>
      <c r="E48"/>
      <c r="F48"/>
      <c r="G48"/>
      <c r="H48"/>
      <c r="I48"/>
      <c r="J48"/>
      <c r="K48"/>
      <c r="L48"/>
      <c r="M48"/>
      <c r="N48"/>
      <c r="O48"/>
      <c r="P48"/>
      <c r="Q48"/>
      <c r="R48"/>
      <c r="S48"/>
      <c r="T48"/>
      <c r="U48"/>
    </row>
    <row r="49" spans="1:21" x14ac:dyDescent="0.25">
      <c r="A49"/>
      <c r="B49"/>
      <c r="C49"/>
      <c r="D49"/>
      <c r="E49"/>
      <c r="F49"/>
      <c r="G49"/>
      <c r="H49"/>
      <c r="I49"/>
      <c r="J49"/>
      <c r="K49"/>
      <c r="L49"/>
      <c r="M49"/>
      <c r="N49"/>
      <c r="O49"/>
      <c r="P49"/>
      <c r="Q49"/>
      <c r="R49"/>
      <c r="S49"/>
      <c r="T49"/>
      <c r="U49"/>
    </row>
    <row r="50" spans="1:21" x14ac:dyDescent="0.25">
      <c r="A50"/>
      <c r="B50"/>
      <c r="C50"/>
      <c r="D50"/>
      <c r="E50"/>
      <c r="F50"/>
      <c r="G50"/>
      <c r="H50"/>
      <c r="I50"/>
      <c r="J50"/>
      <c r="K50"/>
      <c r="L50"/>
      <c r="M50"/>
      <c r="N50"/>
      <c r="O50"/>
      <c r="P50"/>
      <c r="Q50"/>
      <c r="R50"/>
      <c r="S50"/>
      <c r="T50"/>
      <c r="U50"/>
    </row>
    <row r="51" spans="1:21" x14ac:dyDescent="0.25">
      <c r="A51"/>
      <c r="B51"/>
      <c r="C51"/>
      <c r="D51"/>
      <c r="E51"/>
      <c r="F51"/>
      <c r="G51"/>
      <c r="H51"/>
      <c r="I51"/>
      <c r="J51"/>
      <c r="K51"/>
      <c r="L51"/>
      <c r="M51"/>
      <c r="N51"/>
      <c r="O51"/>
      <c r="P51"/>
      <c r="Q51"/>
      <c r="R51"/>
      <c r="S51"/>
      <c r="T51"/>
      <c r="U51"/>
    </row>
    <row r="52" spans="1:21" x14ac:dyDescent="0.25">
      <c r="A52"/>
      <c r="B52"/>
      <c r="C52"/>
      <c r="D52"/>
      <c r="E52"/>
      <c r="F52"/>
      <c r="G52"/>
      <c r="H52"/>
      <c r="I52"/>
      <c r="J52"/>
      <c r="K52"/>
      <c r="L52"/>
      <c r="M52"/>
      <c r="N52"/>
      <c r="O52"/>
      <c r="P52"/>
      <c r="Q52"/>
      <c r="R52"/>
      <c r="S52"/>
      <c r="T52"/>
      <c r="U52"/>
    </row>
    <row r="53" spans="1:21" x14ac:dyDescent="0.25">
      <c r="A53"/>
      <c r="B53"/>
      <c r="C53"/>
      <c r="D53"/>
      <c r="E53"/>
      <c r="F53"/>
      <c r="G53"/>
      <c r="H53"/>
      <c r="I53"/>
      <c r="J53"/>
      <c r="K53"/>
      <c r="L53"/>
      <c r="M53"/>
      <c r="N53"/>
      <c r="O53"/>
      <c r="P53"/>
      <c r="Q53"/>
      <c r="R53"/>
      <c r="S53"/>
      <c r="T53"/>
      <c r="U53"/>
    </row>
    <row r="54" spans="1:21" x14ac:dyDescent="0.25">
      <c r="A54"/>
      <c r="B54"/>
      <c r="C54"/>
      <c r="D54"/>
      <c r="E54"/>
      <c r="F54"/>
      <c r="G54"/>
      <c r="H54"/>
      <c r="I54"/>
      <c r="J54"/>
      <c r="K54"/>
      <c r="L54"/>
      <c r="M54"/>
      <c r="N54"/>
      <c r="O54"/>
      <c r="P54"/>
      <c r="Q54"/>
      <c r="R54"/>
      <c r="S54"/>
      <c r="T54"/>
      <c r="U54"/>
    </row>
    <row r="55" spans="1:21" x14ac:dyDescent="0.35">
      <c r="A55" s="73"/>
      <c r="B55" s="73"/>
      <c r="C55" s="73"/>
      <c r="D55" s="73"/>
      <c r="E55" s="73"/>
      <c r="F55" s="73"/>
      <c r="G55" s="73"/>
      <c r="H55" s="73"/>
      <c r="I55" s="73"/>
      <c r="J55" s="73"/>
      <c r="K55" s="73"/>
      <c r="L55" s="73"/>
      <c r="M55" s="74"/>
      <c r="N55" s="73"/>
      <c r="O55" s="75"/>
    </row>
    <row r="56" spans="1:21" x14ac:dyDescent="0.35">
      <c r="A56" s="73"/>
      <c r="B56" s="73"/>
      <c r="C56" s="73"/>
      <c r="D56" s="73"/>
      <c r="E56" s="73"/>
      <c r="F56" s="73"/>
      <c r="G56" s="73"/>
      <c r="H56" s="73"/>
      <c r="I56" s="73"/>
      <c r="J56" s="73"/>
      <c r="K56" s="73"/>
      <c r="L56" s="73"/>
      <c r="M56" s="74"/>
      <c r="N56" s="73"/>
      <c r="O56" s="75"/>
    </row>
    <row r="57" spans="1:21" x14ac:dyDescent="0.35">
      <c r="A57" s="73"/>
      <c r="B57" s="73"/>
      <c r="C57" s="73"/>
      <c r="D57" s="73"/>
      <c r="E57" s="73"/>
      <c r="F57" s="73"/>
      <c r="G57" s="73"/>
      <c r="H57" s="73"/>
      <c r="I57" s="73"/>
      <c r="J57" s="73"/>
      <c r="K57" s="73"/>
      <c r="L57" s="73"/>
      <c r="M57" s="74"/>
      <c r="N57" s="73"/>
      <c r="O57" s="75"/>
    </row>
    <row r="58" spans="1:21" x14ac:dyDescent="0.35">
      <c r="A58" s="73"/>
      <c r="B58" s="73"/>
      <c r="C58" s="73"/>
      <c r="D58" s="73"/>
      <c r="E58" s="73"/>
      <c r="F58" s="73"/>
      <c r="G58" s="73"/>
      <c r="H58" s="73"/>
      <c r="I58" s="73"/>
      <c r="J58" s="73"/>
      <c r="K58" s="73"/>
      <c r="L58" s="73"/>
      <c r="M58" s="74"/>
      <c r="N58" s="73"/>
      <c r="O58" s="75"/>
    </row>
    <row r="59" spans="1:21" x14ac:dyDescent="0.35">
      <c r="A59" s="73"/>
      <c r="B59" s="73"/>
      <c r="C59" s="73"/>
      <c r="D59" s="73"/>
      <c r="E59" s="73"/>
      <c r="F59" s="73"/>
      <c r="G59" s="73"/>
      <c r="H59" s="73"/>
      <c r="I59" s="73"/>
      <c r="J59" s="73"/>
      <c r="K59" s="73"/>
      <c r="L59" s="73"/>
      <c r="M59" s="74"/>
      <c r="N59" s="73"/>
      <c r="O59" s="75"/>
    </row>
    <row r="60" spans="1:21" x14ac:dyDescent="0.35">
      <c r="A60" s="73"/>
      <c r="B60" s="73"/>
      <c r="C60" s="73"/>
      <c r="D60" s="73"/>
      <c r="E60" s="73"/>
      <c r="F60" s="73"/>
      <c r="G60" s="73"/>
      <c r="H60" s="73"/>
      <c r="I60" s="73"/>
      <c r="J60" s="73"/>
      <c r="K60" s="73"/>
      <c r="L60" s="73"/>
      <c r="M60" s="74"/>
      <c r="N60" s="73"/>
      <c r="O60" s="75"/>
    </row>
    <row r="61" spans="1:21" x14ac:dyDescent="0.35">
      <c r="A61" s="73"/>
      <c r="B61" s="73"/>
      <c r="C61" s="73"/>
      <c r="D61" s="73"/>
      <c r="E61" s="73"/>
      <c r="F61" s="73"/>
      <c r="G61" s="73"/>
      <c r="H61" s="73"/>
      <c r="I61" s="73"/>
      <c r="J61" s="73"/>
      <c r="K61" s="73"/>
      <c r="L61" s="73"/>
      <c r="M61" s="74"/>
      <c r="N61" s="73"/>
      <c r="O61" s="75"/>
    </row>
    <row r="62" spans="1:21" x14ac:dyDescent="0.35">
      <c r="A62" s="73"/>
      <c r="B62" s="73"/>
      <c r="C62" s="73"/>
      <c r="D62" s="73"/>
      <c r="E62" s="73"/>
      <c r="F62" s="73"/>
      <c r="G62" s="73"/>
      <c r="H62" s="73"/>
      <c r="I62" s="73"/>
      <c r="J62" s="73"/>
      <c r="K62" s="73"/>
      <c r="L62" s="73"/>
      <c r="M62" s="74"/>
      <c r="N62" s="73"/>
      <c r="O62" s="75"/>
    </row>
    <row r="63" spans="1:21" x14ac:dyDescent="0.35">
      <c r="A63" s="73"/>
      <c r="B63" s="73"/>
      <c r="C63" s="73"/>
      <c r="D63" s="73"/>
      <c r="E63" s="73"/>
      <c r="F63" s="73"/>
      <c r="G63" s="73"/>
      <c r="H63" s="73"/>
      <c r="I63" s="73"/>
      <c r="J63" s="73"/>
      <c r="K63" s="73"/>
      <c r="L63" s="73"/>
      <c r="M63" s="74"/>
      <c r="N63" s="73"/>
      <c r="O63" s="75"/>
    </row>
    <row r="64" spans="1:21" x14ac:dyDescent="0.35">
      <c r="A64" s="73"/>
      <c r="B64" s="73"/>
      <c r="C64" s="73"/>
      <c r="D64" s="73"/>
      <c r="E64" s="73"/>
      <c r="F64" s="73"/>
      <c r="G64" s="73"/>
      <c r="H64" s="73"/>
      <c r="I64" s="73"/>
      <c r="J64" s="73"/>
      <c r="K64" s="73"/>
      <c r="L64" s="73"/>
      <c r="M64" s="74"/>
      <c r="N64" s="73"/>
      <c r="O64" s="75"/>
    </row>
    <row r="65" spans="1:15" x14ac:dyDescent="0.35">
      <c r="A65" s="73"/>
      <c r="B65" s="73"/>
      <c r="C65" s="73"/>
      <c r="D65" s="73"/>
      <c r="E65" s="73"/>
      <c r="F65" s="73"/>
      <c r="G65" s="73"/>
      <c r="H65" s="73"/>
      <c r="I65" s="73"/>
      <c r="J65" s="73"/>
      <c r="K65" s="73"/>
      <c r="L65" s="73"/>
      <c r="M65" s="74"/>
      <c r="N65" s="73"/>
      <c r="O65" s="75"/>
    </row>
    <row r="66" spans="1:15" x14ac:dyDescent="0.35">
      <c r="A66" s="73"/>
      <c r="B66" s="73"/>
      <c r="C66" s="73"/>
      <c r="D66" s="73"/>
      <c r="E66" s="73"/>
      <c r="F66" s="73"/>
      <c r="G66" s="73"/>
      <c r="H66" s="73"/>
      <c r="I66" s="73"/>
      <c r="J66" s="73"/>
      <c r="K66" s="73"/>
      <c r="L66" s="73"/>
      <c r="M66" s="74"/>
      <c r="N66" s="73"/>
      <c r="O66" s="75"/>
    </row>
    <row r="67" spans="1:15" x14ac:dyDescent="0.35">
      <c r="A67" s="73"/>
      <c r="B67" s="73"/>
      <c r="C67" s="73"/>
      <c r="D67" s="73"/>
      <c r="E67" s="73"/>
      <c r="F67" s="73"/>
      <c r="G67" s="73"/>
      <c r="H67" s="73"/>
      <c r="I67" s="73"/>
      <c r="J67" s="73"/>
      <c r="K67" s="73"/>
      <c r="L67" s="73"/>
      <c r="M67" s="74"/>
      <c r="N67" s="73"/>
      <c r="O67" s="75"/>
    </row>
    <row r="68" spans="1:15" x14ac:dyDescent="0.35">
      <c r="A68" s="73"/>
      <c r="B68" s="73"/>
      <c r="C68" s="73"/>
      <c r="D68" s="73"/>
      <c r="E68" s="73"/>
      <c r="F68" s="73"/>
      <c r="G68" s="73"/>
      <c r="H68" s="73"/>
      <c r="I68" s="73"/>
      <c r="J68" s="73"/>
      <c r="K68" s="73"/>
      <c r="L68" s="73"/>
      <c r="M68" s="74"/>
      <c r="N68" s="73"/>
      <c r="O68" s="75"/>
    </row>
    <row r="69" spans="1:15" x14ac:dyDescent="0.35">
      <c r="A69" s="73"/>
      <c r="B69" s="73"/>
      <c r="C69" s="73"/>
      <c r="D69" s="73"/>
      <c r="E69" s="73"/>
      <c r="F69" s="73"/>
      <c r="G69" s="73"/>
      <c r="H69" s="73"/>
      <c r="I69" s="73"/>
      <c r="J69" s="73"/>
      <c r="K69" s="73"/>
      <c r="L69" s="73"/>
      <c r="M69" s="74"/>
      <c r="N69" s="73"/>
      <c r="O69" s="75"/>
    </row>
    <row r="70" spans="1:15" x14ac:dyDescent="0.35">
      <c r="A70" s="73"/>
      <c r="B70" s="73"/>
      <c r="C70" s="73"/>
      <c r="D70" s="73"/>
      <c r="E70" s="73"/>
      <c r="F70" s="73"/>
      <c r="G70" s="73"/>
      <c r="H70" s="73"/>
      <c r="I70" s="73"/>
      <c r="J70" s="73"/>
      <c r="K70" s="73"/>
      <c r="L70" s="73"/>
      <c r="M70" s="74"/>
      <c r="N70" s="73"/>
      <c r="O70" s="75"/>
    </row>
    <row r="71" spans="1:15" x14ac:dyDescent="0.35">
      <c r="A71" s="73"/>
      <c r="B71" s="73"/>
      <c r="C71" s="73"/>
      <c r="D71" s="73"/>
      <c r="E71" s="73"/>
      <c r="F71" s="73"/>
      <c r="G71" s="73"/>
      <c r="H71" s="73"/>
      <c r="I71" s="73"/>
      <c r="J71" s="73"/>
      <c r="K71" s="73"/>
      <c r="L71" s="73"/>
      <c r="M71" s="74"/>
      <c r="N71" s="73"/>
      <c r="O71" s="75"/>
    </row>
    <row r="72" spans="1:15" x14ac:dyDescent="0.35">
      <c r="A72" s="73"/>
      <c r="B72" s="73"/>
      <c r="C72" s="73"/>
      <c r="D72" s="73"/>
      <c r="E72" s="73"/>
      <c r="F72" s="73"/>
      <c r="G72" s="73"/>
      <c r="H72" s="73"/>
      <c r="I72" s="73"/>
      <c r="J72" s="73"/>
      <c r="K72" s="73"/>
      <c r="L72" s="73"/>
      <c r="M72" s="74"/>
      <c r="N72" s="73"/>
      <c r="O72" s="75"/>
    </row>
    <row r="73" spans="1:15" x14ac:dyDescent="0.35">
      <c r="A73" s="73"/>
      <c r="B73" s="73"/>
      <c r="C73" s="73"/>
      <c r="D73" s="73"/>
      <c r="E73" s="73"/>
      <c r="F73" s="73"/>
      <c r="G73" s="73"/>
      <c r="H73" s="73"/>
      <c r="I73" s="73"/>
      <c r="J73" s="73"/>
      <c r="K73" s="73"/>
      <c r="L73" s="73"/>
      <c r="M73" s="74"/>
      <c r="N73" s="73"/>
      <c r="O73" s="75"/>
    </row>
    <row r="74" spans="1:15" x14ac:dyDescent="0.35">
      <c r="A74" s="73"/>
      <c r="B74" s="73"/>
      <c r="C74" s="73"/>
      <c r="D74" s="73"/>
      <c r="E74" s="73"/>
      <c r="F74" s="73"/>
      <c r="G74" s="73"/>
      <c r="H74" s="73"/>
      <c r="I74" s="73"/>
      <c r="J74" s="73"/>
      <c r="K74" s="73"/>
      <c r="L74" s="73"/>
      <c r="M74" s="74"/>
      <c r="N74" s="73"/>
      <c r="O74" s="75"/>
    </row>
    <row r="75" spans="1:15" x14ac:dyDescent="0.35">
      <c r="A75" s="73"/>
      <c r="B75" s="73"/>
      <c r="C75" s="73"/>
      <c r="D75" s="73"/>
      <c r="E75" s="73"/>
      <c r="F75" s="73"/>
      <c r="G75" s="73"/>
      <c r="H75" s="73"/>
      <c r="I75" s="73"/>
      <c r="J75" s="73"/>
      <c r="K75" s="73"/>
      <c r="L75" s="73"/>
      <c r="M75" s="74"/>
      <c r="N75" s="73"/>
      <c r="O75" s="75"/>
    </row>
    <row r="76" spans="1:15" x14ac:dyDescent="0.35">
      <c r="A76" s="73"/>
      <c r="B76" s="73"/>
      <c r="C76" s="73"/>
      <c r="D76" s="73"/>
      <c r="E76" s="73"/>
      <c r="F76" s="73"/>
      <c r="G76" s="73"/>
      <c r="H76" s="73"/>
      <c r="I76" s="73"/>
      <c r="J76" s="73"/>
      <c r="K76" s="73"/>
      <c r="L76" s="73"/>
      <c r="M76" s="74"/>
      <c r="N76" s="73"/>
      <c r="O76" s="75"/>
    </row>
    <row r="77" spans="1:15" x14ac:dyDescent="0.35">
      <c r="A77" s="73"/>
      <c r="B77" s="73"/>
      <c r="C77" s="73"/>
      <c r="D77" s="73"/>
      <c r="E77" s="73"/>
      <c r="F77" s="73"/>
      <c r="G77" s="73"/>
      <c r="H77" s="73"/>
      <c r="I77" s="73"/>
      <c r="J77" s="73"/>
      <c r="K77" s="73"/>
      <c r="L77" s="73"/>
      <c r="M77" s="74"/>
      <c r="N77" s="73"/>
      <c r="O77" s="75"/>
    </row>
    <row r="78" spans="1:15" x14ac:dyDescent="0.35">
      <c r="A78" s="73"/>
      <c r="B78" s="73"/>
      <c r="C78" s="73"/>
      <c r="D78" s="73"/>
      <c r="E78" s="73"/>
      <c r="F78" s="73"/>
      <c r="G78" s="73"/>
      <c r="H78" s="73"/>
      <c r="I78" s="73"/>
      <c r="J78" s="73"/>
      <c r="K78" s="73"/>
      <c r="L78" s="73"/>
      <c r="M78" s="74"/>
      <c r="N78" s="73"/>
      <c r="O78" s="75"/>
    </row>
    <row r="79" spans="1:15" x14ac:dyDescent="0.35">
      <c r="A79" s="73"/>
      <c r="B79" s="73"/>
      <c r="C79" s="73"/>
      <c r="D79" s="73"/>
      <c r="E79" s="73"/>
      <c r="F79" s="73"/>
      <c r="G79" s="73"/>
      <c r="H79" s="73"/>
      <c r="I79" s="73"/>
      <c r="J79" s="73"/>
      <c r="K79" s="73"/>
      <c r="L79" s="73"/>
      <c r="M79" s="74"/>
      <c r="N79" s="73"/>
      <c r="O79" s="75"/>
    </row>
    <row r="80" spans="1:15" x14ac:dyDescent="0.35">
      <c r="A80" s="73"/>
      <c r="B80" s="73"/>
      <c r="C80" s="73"/>
      <c r="D80" s="73"/>
      <c r="E80" s="73"/>
      <c r="F80" s="73"/>
      <c r="G80" s="73"/>
      <c r="H80" s="73"/>
      <c r="I80" s="73"/>
      <c r="J80" s="73"/>
      <c r="K80" s="73"/>
      <c r="L80" s="73"/>
      <c r="M80" s="74"/>
      <c r="N80" s="73"/>
      <c r="O80" s="75"/>
    </row>
    <row r="81" spans="1:15" x14ac:dyDescent="0.35">
      <c r="A81" s="73"/>
      <c r="B81" s="73"/>
      <c r="C81" s="73"/>
      <c r="D81" s="73"/>
      <c r="E81" s="73"/>
      <c r="F81" s="73"/>
      <c r="G81" s="73"/>
      <c r="H81" s="73"/>
      <c r="I81" s="73"/>
      <c r="J81" s="73"/>
      <c r="K81" s="73"/>
      <c r="L81" s="73"/>
      <c r="M81" s="74"/>
      <c r="N81" s="73"/>
      <c r="O81" s="75"/>
    </row>
    <row r="82" spans="1:15" x14ac:dyDescent="0.35">
      <c r="A82" s="73"/>
      <c r="B82" s="73"/>
      <c r="C82" s="73"/>
      <c r="D82" s="73"/>
      <c r="E82" s="73"/>
      <c r="F82" s="73"/>
      <c r="G82" s="73"/>
      <c r="H82" s="73"/>
      <c r="I82" s="73"/>
      <c r="J82" s="73"/>
      <c r="K82" s="73"/>
      <c r="L82" s="73"/>
      <c r="M82" s="74"/>
      <c r="N82" s="73"/>
      <c r="O82" s="75"/>
    </row>
    <row r="83" spans="1:15" x14ac:dyDescent="0.35">
      <c r="A83" s="73"/>
      <c r="B83" s="73"/>
      <c r="C83" s="73"/>
      <c r="D83" s="73"/>
      <c r="E83" s="73"/>
      <c r="F83" s="73"/>
      <c r="G83" s="73"/>
      <c r="H83" s="73"/>
      <c r="I83" s="73"/>
      <c r="J83" s="73"/>
      <c r="K83" s="73"/>
      <c r="L83" s="73"/>
      <c r="M83" s="74"/>
      <c r="N83" s="73"/>
      <c r="O83" s="75"/>
    </row>
    <row r="84" spans="1:15" x14ac:dyDescent="0.35">
      <c r="A84" s="73"/>
      <c r="B84" s="73"/>
      <c r="C84" s="73"/>
      <c r="D84" s="73"/>
      <c r="E84" s="73"/>
      <c r="F84" s="73"/>
      <c r="G84" s="73"/>
      <c r="H84" s="73"/>
      <c r="I84" s="73"/>
      <c r="J84" s="73"/>
      <c r="K84" s="73"/>
      <c r="L84" s="73"/>
      <c r="M84" s="74"/>
      <c r="N84" s="73"/>
      <c r="O84" s="75"/>
    </row>
    <row r="85" spans="1:15" x14ac:dyDescent="0.35">
      <c r="A85" s="73"/>
      <c r="B85" s="73"/>
      <c r="C85" s="73"/>
      <c r="D85" s="73"/>
      <c r="E85" s="73"/>
      <c r="F85" s="73"/>
      <c r="G85" s="73"/>
      <c r="H85" s="73"/>
      <c r="I85" s="73"/>
      <c r="J85" s="73"/>
      <c r="K85" s="73"/>
      <c r="L85" s="73"/>
      <c r="M85" s="74"/>
      <c r="N85" s="73"/>
      <c r="O85" s="75"/>
    </row>
    <row r="86" spans="1:15" x14ac:dyDescent="0.35">
      <c r="A86" s="73"/>
      <c r="B86" s="73"/>
      <c r="C86" s="73"/>
      <c r="D86" s="73"/>
      <c r="E86" s="73"/>
      <c r="F86" s="73"/>
      <c r="G86" s="73"/>
      <c r="H86" s="73"/>
      <c r="I86" s="73"/>
      <c r="J86" s="73"/>
      <c r="K86" s="73"/>
      <c r="L86" s="73"/>
      <c r="M86" s="74"/>
      <c r="N86" s="73"/>
      <c r="O86" s="75"/>
    </row>
    <row r="87" spans="1:15" x14ac:dyDescent="0.35">
      <c r="A87" s="73"/>
      <c r="B87" s="73"/>
      <c r="C87" s="73"/>
      <c r="D87" s="73"/>
      <c r="E87" s="73"/>
      <c r="F87" s="73"/>
      <c r="G87" s="73"/>
      <c r="H87" s="73"/>
      <c r="I87" s="73"/>
      <c r="J87" s="73"/>
      <c r="K87" s="73"/>
      <c r="L87" s="73"/>
      <c r="M87" s="74"/>
      <c r="N87" s="73"/>
      <c r="O87" s="75"/>
    </row>
    <row r="88" spans="1:15" x14ac:dyDescent="0.35">
      <c r="A88" s="73"/>
      <c r="B88" s="73"/>
      <c r="C88" s="73"/>
      <c r="D88" s="73"/>
      <c r="E88" s="73"/>
      <c r="F88" s="73"/>
      <c r="G88" s="73"/>
      <c r="H88" s="73"/>
      <c r="I88" s="73"/>
      <c r="J88" s="73"/>
      <c r="K88" s="73"/>
      <c r="L88" s="73"/>
      <c r="M88" s="74"/>
      <c r="N88" s="73"/>
      <c r="O88" s="75"/>
    </row>
    <row r="89" spans="1:15" x14ac:dyDescent="0.35">
      <c r="A89" s="73"/>
      <c r="B89" s="73"/>
      <c r="C89" s="73"/>
      <c r="D89" s="73"/>
      <c r="E89" s="73"/>
      <c r="F89" s="73"/>
      <c r="G89" s="73"/>
      <c r="H89" s="73"/>
      <c r="I89" s="73"/>
      <c r="J89" s="73"/>
      <c r="K89" s="73"/>
      <c r="L89" s="73"/>
      <c r="M89" s="74"/>
      <c r="N89" s="73"/>
      <c r="O89" s="75"/>
    </row>
    <row r="90" spans="1:15" x14ac:dyDescent="0.35">
      <c r="A90" s="73"/>
      <c r="B90" s="73"/>
      <c r="C90" s="73"/>
      <c r="D90" s="73"/>
      <c r="E90" s="73"/>
      <c r="F90" s="73"/>
      <c r="G90" s="73"/>
      <c r="H90" s="73"/>
      <c r="I90" s="73"/>
      <c r="J90" s="73"/>
      <c r="K90" s="73"/>
      <c r="L90" s="73"/>
      <c r="M90" s="74"/>
      <c r="N90" s="73"/>
      <c r="O90" s="75"/>
    </row>
    <row r="91" spans="1:15" x14ac:dyDescent="0.35">
      <c r="A91" s="73"/>
      <c r="B91" s="73"/>
      <c r="C91" s="73"/>
      <c r="D91" s="73"/>
      <c r="E91" s="73"/>
      <c r="F91" s="73"/>
      <c r="G91" s="73"/>
      <c r="H91" s="73"/>
      <c r="I91" s="73"/>
      <c r="J91" s="73"/>
      <c r="K91" s="73"/>
      <c r="L91" s="73"/>
      <c r="M91" s="74"/>
      <c r="N91" s="73"/>
      <c r="O91" s="75"/>
    </row>
    <row r="92" spans="1:15" x14ac:dyDescent="0.35">
      <c r="A92" s="73"/>
      <c r="B92" s="73"/>
      <c r="C92" s="73"/>
      <c r="D92" s="73"/>
      <c r="E92" s="73"/>
      <c r="F92" s="73"/>
      <c r="G92" s="73"/>
      <c r="H92" s="73"/>
      <c r="I92" s="73"/>
      <c r="J92" s="73"/>
      <c r="K92" s="73"/>
      <c r="L92" s="73"/>
      <c r="M92" s="74"/>
      <c r="N92" s="73"/>
      <c r="O92" s="75"/>
    </row>
    <row r="93" spans="1:15" x14ac:dyDescent="0.35">
      <c r="A93" s="73"/>
      <c r="B93" s="73"/>
      <c r="C93" s="73"/>
      <c r="D93" s="73"/>
      <c r="E93" s="73"/>
      <c r="F93" s="73"/>
      <c r="G93" s="73"/>
      <c r="H93" s="73"/>
      <c r="I93" s="73"/>
      <c r="J93" s="73"/>
      <c r="K93" s="73"/>
      <c r="L93" s="73"/>
      <c r="M93" s="74"/>
      <c r="N93" s="73"/>
      <c r="O93" s="75"/>
    </row>
    <row r="94" spans="1:15" x14ac:dyDescent="0.35">
      <c r="A94" s="73"/>
      <c r="B94" s="73"/>
      <c r="C94" s="73"/>
      <c r="D94" s="73"/>
      <c r="E94" s="73"/>
      <c r="F94" s="73"/>
      <c r="G94" s="73"/>
      <c r="H94" s="73"/>
      <c r="I94" s="73"/>
      <c r="J94" s="73"/>
      <c r="K94" s="73"/>
      <c r="L94" s="73"/>
      <c r="M94" s="74"/>
      <c r="N94" s="73"/>
      <c r="O94" s="75"/>
    </row>
    <row r="95" spans="1:15" x14ac:dyDescent="0.35">
      <c r="A95" s="73"/>
      <c r="B95" s="73"/>
      <c r="C95" s="73"/>
      <c r="D95" s="73"/>
      <c r="E95" s="73"/>
      <c r="F95" s="73"/>
      <c r="G95" s="73"/>
      <c r="H95" s="73"/>
      <c r="I95" s="73"/>
      <c r="J95" s="73"/>
      <c r="K95" s="73"/>
      <c r="L95" s="73"/>
      <c r="M95" s="74"/>
      <c r="N95" s="73"/>
      <c r="O95" s="75"/>
    </row>
    <row r="96" spans="1:15" x14ac:dyDescent="0.35">
      <c r="A96" s="73"/>
      <c r="B96" s="73"/>
      <c r="C96" s="73"/>
      <c r="D96" s="73"/>
      <c r="E96" s="73"/>
      <c r="F96" s="73"/>
      <c r="G96" s="73"/>
      <c r="H96" s="73"/>
      <c r="I96" s="73"/>
      <c r="J96" s="73"/>
      <c r="K96" s="73"/>
      <c r="L96" s="73"/>
      <c r="M96" s="74"/>
      <c r="N96" s="73"/>
      <c r="O96" s="75"/>
    </row>
    <row r="97" spans="1:15" x14ac:dyDescent="0.35">
      <c r="A97" s="73"/>
      <c r="B97" s="73"/>
      <c r="C97" s="73"/>
      <c r="D97" s="73"/>
      <c r="E97" s="73"/>
      <c r="F97" s="73"/>
      <c r="G97" s="73"/>
      <c r="H97" s="73"/>
      <c r="I97" s="73"/>
      <c r="J97" s="73"/>
      <c r="K97" s="73"/>
      <c r="L97" s="73"/>
      <c r="M97" s="74"/>
      <c r="N97" s="73"/>
      <c r="O97" s="75"/>
    </row>
    <row r="98" spans="1:15" x14ac:dyDescent="0.35">
      <c r="A98" s="73"/>
      <c r="B98" s="73"/>
      <c r="C98" s="73"/>
      <c r="D98" s="73"/>
      <c r="E98" s="73"/>
      <c r="F98" s="73"/>
      <c r="G98" s="73"/>
      <c r="H98" s="73"/>
      <c r="I98" s="73"/>
      <c r="J98" s="73"/>
      <c r="K98" s="73"/>
      <c r="L98" s="73"/>
      <c r="M98" s="74"/>
      <c r="N98" s="73"/>
      <c r="O98" s="75"/>
    </row>
    <row r="99" spans="1:15" x14ac:dyDescent="0.35">
      <c r="A99" s="73"/>
      <c r="B99" s="73"/>
      <c r="C99" s="73"/>
      <c r="D99" s="73"/>
      <c r="E99" s="73"/>
      <c r="F99" s="73"/>
      <c r="G99" s="73"/>
      <c r="H99" s="73"/>
      <c r="I99" s="73"/>
      <c r="J99" s="73"/>
      <c r="K99" s="73"/>
      <c r="L99" s="73"/>
      <c r="M99" s="74"/>
      <c r="N99" s="73"/>
      <c r="O99" s="75"/>
    </row>
    <row r="100" spans="1:15" x14ac:dyDescent="0.35">
      <c r="A100" s="73"/>
      <c r="B100" s="73"/>
      <c r="C100" s="73"/>
      <c r="D100" s="73"/>
      <c r="E100" s="73"/>
      <c r="F100" s="73"/>
      <c r="G100" s="73"/>
      <c r="H100" s="73"/>
      <c r="I100" s="73"/>
      <c r="J100" s="73"/>
      <c r="K100" s="73"/>
      <c r="L100" s="73"/>
      <c r="M100" s="74"/>
      <c r="N100" s="73"/>
      <c r="O100" s="75"/>
    </row>
    <row r="101" spans="1:15" x14ac:dyDescent="0.35">
      <c r="A101" s="73"/>
      <c r="B101" s="73"/>
      <c r="C101" s="73"/>
      <c r="D101" s="73"/>
      <c r="E101" s="73"/>
      <c r="F101" s="73"/>
      <c r="G101" s="73"/>
      <c r="H101" s="73"/>
      <c r="I101" s="73"/>
      <c r="J101" s="73"/>
      <c r="K101" s="73"/>
      <c r="L101" s="73"/>
      <c r="M101" s="74"/>
      <c r="N101" s="73"/>
      <c r="O101" s="75"/>
    </row>
    <row r="102" spans="1:15" x14ac:dyDescent="0.35">
      <c r="A102" s="73"/>
      <c r="B102" s="73"/>
      <c r="C102" s="73"/>
      <c r="D102" s="73"/>
      <c r="E102" s="73"/>
      <c r="F102" s="73"/>
      <c r="G102" s="73"/>
      <c r="H102" s="73"/>
      <c r="I102" s="73"/>
      <c r="J102" s="73"/>
      <c r="K102" s="73"/>
      <c r="L102" s="73"/>
      <c r="M102" s="74"/>
      <c r="N102" s="73"/>
      <c r="O102" s="75"/>
    </row>
    <row r="103" spans="1:15" x14ac:dyDescent="0.35">
      <c r="A103" s="73"/>
      <c r="B103" s="73"/>
      <c r="C103" s="73"/>
      <c r="D103" s="73"/>
      <c r="E103" s="73"/>
      <c r="F103" s="73"/>
      <c r="G103" s="73"/>
      <c r="H103" s="73"/>
      <c r="I103" s="73"/>
      <c r="J103" s="73"/>
      <c r="K103" s="73"/>
      <c r="L103" s="73"/>
      <c r="M103" s="74"/>
      <c r="N103" s="73"/>
      <c r="O103" s="75"/>
    </row>
    <row r="104" spans="1:15" x14ac:dyDescent="0.35">
      <c r="A104" s="73"/>
      <c r="B104" s="73"/>
      <c r="C104" s="73"/>
      <c r="D104" s="73"/>
      <c r="E104" s="73"/>
      <c r="F104" s="73"/>
      <c r="G104" s="73"/>
      <c r="H104" s="73"/>
      <c r="I104" s="73"/>
      <c r="J104" s="73"/>
      <c r="K104" s="73"/>
      <c r="L104" s="73"/>
      <c r="M104" s="74"/>
      <c r="N104" s="73"/>
      <c r="O104" s="75"/>
    </row>
    <row r="105" spans="1:15" x14ac:dyDescent="0.35">
      <c r="A105" s="73"/>
      <c r="B105" s="73"/>
      <c r="C105" s="73"/>
      <c r="D105" s="73"/>
      <c r="E105" s="73"/>
      <c r="F105" s="73"/>
      <c r="G105" s="73"/>
      <c r="H105" s="73"/>
      <c r="I105" s="73"/>
      <c r="J105" s="73"/>
      <c r="K105" s="73"/>
      <c r="L105" s="73"/>
      <c r="M105" s="74"/>
      <c r="N105" s="73"/>
      <c r="O105" s="75"/>
    </row>
    <row r="106" spans="1:15" x14ac:dyDescent="0.35">
      <c r="A106" s="73"/>
      <c r="B106" s="73"/>
      <c r="C106" s="73"/>
      <c r="D106" s="73"/>
      <c r="E106" s="73"/>
      <c r="F106" s="73"/>
      <c r="G106" s="73"/>
      <c r="H106" s="73"/>
      <c r="I106" s="73"/>
      <c r="J106" s="73"/>
      <c r="K106" s="73"/>
      <c r="L106" s="73"/>
      <c r="M106" s="74"/>
      <c r="N106" s="73"/>
      <c r="O106" s="75"/>
    </row>
    <row r="107" spans="1:15" x14ac:dyDescent="0.35">
      <c r="A107" s="73"/>
      <c r="B107" s="73"/>
      <c r="C107" s="73"/>
      <c r="D107" s="73"/>
      <c r="E107" s="73"/>
      <c r="F107" s="73"/>
      <c r="G107" s="73"/>
      <c r="H107" s="73"/>
      <c r="I107" s="73"/>
      <c r="J107" s="73"/>
      <c r="K107" s="73"/>
      <c r="L107" s="73"/>
      <c r="M107" s="74"/>
      <c r="N107" s="73"/>
      <c r="O107" s="75"/>
    </row>
    <row r="108" spans="1:15" x14ac:dyDescent="0.35">
      <c r="A108" s="73"/>
      <c r="B108" s="73"/>
      <c r="C108" s="73"/>
      <c r="D108" s="73"/>
      <c r="E108" s="73"/>
      <c r="F108" s="73"/>
      <c r="G108" s="73"/>
      <c r="H108" s="73"/>
      <c r="I108" s="73"/>
      <c r="J108" s="73"/>
      <c r="K108" s="73"/>
      <c r="L108" s="73"/>
      <c r="M108" s="74"/>
      <c r="N108" s="73"/>
      <c r="O108" s="75"/>
    </row>
    <row r="109" spans="1:15" x14ac:dyDescent="0.35">
      <c r="A109" s="73"/>
      <c r="B109" s="73"/>
      <c r="C109" s="73"/>
      <c r="D109" s="73"/>
      <c r="E109" s="73"/>
      <c r="F109" s="73"/>
      <c r="G109" s="73"/>
      <c r="H109" s="73"/>
      <c r="I109" s="73"/>
      <c r="J109" s="73"/>
      <c r="K109" s="73"/>
      <c r="L109" s="73"/>
      <c r="M109" s="74"/>
      <c r="N109" s="73"/>
      <c r="O109" s="75"/>
    </row>
    <row r="110" spans="1:15" x14ac:dyDescent="0.35">
      <c r="A110" s="73"/>
      <c r="B110" s="73"/>
      <c r="C110" s="73"/>
      <c r="D110" s="73"/>
      <c r="E110" s="73"/>
      <c r="F110" s="73"/>
      <c r="G110" s="73"/>
      <c r="H110" s="73"/>
      <c r="I110" s="73"/>
      <c r="J110" s="73"/>
      <c r="K110" s="73"/>
      <c r="L110" s="73"/>
      <c r="M110" s="74"/>
      <c r="N110" s="73"/>
      <c r="O110" s="75"/>
    </row>
    <row r="111" spans="1:15" x14ac:dyDescent="0.35">
      <c r="A111" s="73"/>
      <c r="B111" s="73"/>
      <c r="C111" s="73"/>
      <c r="D111" s="73"/>
      <c r="E111" s="73"/>
      <c r="F111" s="73"/>
      <c r="G111" s="73"/>
      <c r="H111" s="73"/>
      <c r="I111" s="73"/>
      <c r="J111" s="73"/>
      <c r="K111" s="73"/>
      <c r="L111" s="73"/>
      <c r="M111" s="74"/>
      <c r="N111" s="73"/>
      <c r="O111" s="75"/>
    </row>
    <row r="112" spans="1:15" x14ac:dyDescent="0.35">
      <c r="A112" s="73"/>
      <c r="B112" s="73"/>
      <c r="C112" s="73"/>
      <c r="D112" s="73"/>
      <c r="E112" s="73"/>
      <c r="F112" s="73"/>
      <c r="G112" s="73"/>
      <c r="H112" s="73"/>
      <c r="I112" s="73"/>
      <c r="J112" s="73"/>
      <c r="K112" s="73"/>
      <c r="L112" s="73"/>
      <c r="M112" s="74"/>
      <c r="N112" s="73"/>
      <c r="O112" s="75"/>
    </row>
    <row r="113" spans="1:15" x14ac:dyDescent="0.35">
      <c r="A113" s="73"/>
      <c r="B113" s="73"/>
      <c r="C113" s="73"/>
      <c r="D113" s="73"/>
      <c r="E113" s="73"/>
      <c r="F113" s="73"/>
      <c r="G113" s="73"/>
      <c r="H113" s="73"/>
      <c r="I113" s="73"/>
      <c r="J113" s="73"/>
      <c r="K113" s="73"/>
      <c r="L113" s="73"/>
      <c r="M113" s="74"/>
      <c r="N113" s="73"/>
      <c r="O113" s="75"/>
    </row>
    <row r="114" spans="1:15" x14ac:dyDescent="0.35">
      <c r="A114" s="73"/>
      <c r="B114" s="73"/>
      <c r="C114" s="73"/>
      <c r="D114" s="73"/>
      <c r="E114" s="73"/>
      <c r="F114" s="73"/>
      <c r="G114" s="73"/>
      <c r="H114" s="73"/>
      <c r="I114" s="73"/>
      <c r="J114" s="73"/>
      <c r="K114" s="73"/>
      <c r="L114" s="73"/>
      <c r="M114" s="74"/>
      <c r="N114" s="73"/>
      <c r="O114" s="75"/>
    </row>
    <row r="115" spans="1:15" x14ac:dyDescent="0.35">
      <c r="A115" s="73"/>
      <c r="B115" s="73"/>
      <c r="C115" s="73"/>
      <c r="D115" s="73"/>
      <c r="E115" s="73"/>
      <c r="F115" s="73"/>
      <c r="G115" s="73"/>
      <c r="H115" s="73"/>
      <c r="I115" s="73"/>
      <c r="J115" s="73"/>
      <c r="K115" s="73"/>
      <c r="L115" s="73"/>
      <c r="M115" s="74"/>
      <c r="N115" s="73"/>
      <c r="O115" s="75"/>
    </row>
    <row r="116" spans="1:15" x14ac:dyDescent="0.35">
      <c r="A116" s="73"/>
      <c r="B116" s="73"/>
      <c r="C116" s="73"/>
      <c r="D116" s="73"/>
      <c r="E116" s="73"/>
      <c r="F116" s="73"/>
      <c r="G116" s="73"/>
      <c r="H116" s="73"/>
      <c r="I116" s="73"/>
      <c r="J116" s="73"/>
      <c r="K116" s="73"/>
      <c r="L116" s="73"/>
      <c r="M116" s="74"/>
      <c r="N116" s="73"/>
      <c r="O116" s="75"/>
    </row>
    <row r="117" spans="1:15" x14ac:dyDescent="0.35">
      <c r="A117" s="73"/>
      <c r="B117" s="73"/>
      <c r="C117" s="73"/>
      <c r="D117" s="73"/>
      <c r="E117" s="73"/>
      <c r="F117" s="73"/>
      <c r="G117" s="73"/>
      <c r="H117" s="73"/>
      <c r="I117" s="73"/>
      <c r="J117" s="73"/>
      <c r="K117" s="73"/>
      <c r="L117" s="73"/>
      <c r="M117" s="74"/>
      <c r="N117" s="73"/>
      <c r="O117" s="75"/>
    </row>
    <row r="118" spans="1:15" x14ac:dyDescent="0.35">
      <c r="A118" s="73"/>
      <c r="B118" s="73"/>
      <c r="C118" s="73"/>
      <c r="D118" s="73"/>
      <c r="E118" s="73"/>
      <c r="F118" s="73"/>
      <c r="G118" s="73"/>
      <c r="H118" s="73"/>
      <c r="I118" s="73"/>
      <c r="J118" s="73"/>
      <c r="K118" s="73"/>
      <c r="L118" s="73"/>
      <c r="M118" s="74"/>
      <c r="N118" s="73"/>
      <c r="O118" s="75"/>
    </row>
    <row r="119" spans="1:15" x14ac:dyDescent="0.35">
      <c r="A119" s="73"/>
      <c r="B119" s="73"/>
      <c r="C119" s="73"/>
      <c r="D119" s="73"/>
      <c r="E119" s="73"/>
      <c r="F119" s="73"/>
      <c r="G119" s="73"/>
      <c r="H119" s="73"/>
      <c r="I119" s="73"/>
      <c r="J119" s="73"/>
      <c r="K119" s="73"/>
      <c r="L119" s="73"/>
      <c r="M119" s="74"/>
      <c r="N119" s="73"/>
      <c r="O119" s="75"/>
    </row>
    <row r="120" spans="1:15" x14ac:dyDescent="0.35">
      <c r="A120" s="73"/>
      <c r="B120" s="73"/>
      <c r="C120" s="73"/>
      <c r="D120" s="73"/>
      <c r="E120" s="73"/>
      <c r="F120" s="73"/>
      <c r="G120" s="73"/>
      <c r="H120" s="73"/>
      <c r="I120" s="73"/>
      <c r="J120" s="73"/>
      <c r="K120" s="73"/>
      <c r="L120" s="73"/>
      <c r="M120" s="74"/>
      <c r="N120" s="73"/>
      <c r="O120" s="75"/>
    </row>
    <row r="121" spans="1:15" x14ac:dyDescent="0.35">
      <c r="A121" s="73"/>
      <c r="B121" s="73"/>
      <c r="C121" s="73"/>
      <c r="D121" s="73"/>
      <c r="E121" s="73"/>
      <c r="F121" s="73"/>
      <c r="G121" s="73"/>
      <c r="H121" s="73"/>
      <c r="I121" s="73"/>
      <c r="J121" s="73"/>
      <c r="K121" s="73"/>
      <c r="L121" s="73"/>
      <c r="M121" s="74"/>
      <c r="N121" s="73"/>
      <c r="O121" s="75"/>
    </row>
    <row r="122" spans="1:15" x14ac:dyDescent="0.35">
      <c r="A122" s="73"/>
      <c r="B122" s="73"/>
      <c r="C122" s="73"/>
      <c r="D122" s="73"/>
      <c r="E122" s="73"/>
      <c r="F122" s="73"/>
      <c r="G122" s="73"/>
      <c r="H122" s="73"/>
      <c r="I122" s="73"/>
      <c r="J122" s="73"/>
      <c r="K122" s="73"/>
      <c r="L122" s="73"/>
      <c r="M122" s="74"/>
      <c r="N122" s="73"/>
      <c r="O122" s="75"/>
    </row>
    <row r="123" spans="1:15" x14ac:dyDescent="0.35">
      <c r="A123" s="73"/>
      <c r="B123" s="73"/>
      <c r="C123" s="73"/>
      <c r="D123" s="73"/>
      <c r="E123" s="73"/>
      <c r="F123" s="73"/>
      <c r="G123" s="73"/>
      <c r="H123" s="73"/>
      <c r="I123" s="73"/>
      <c r="J123" s="73"/>
      <c r="K123" s="73"/>
      <c r="L123" s="73"/>
      <c r="M123" s="74"/>
      <c r="N123" s="73"/>
      <c r="O123" s="75"/>
    </row>
    <row r="124" spans="1:15" x14ac:dyDescent="0.35">
      <c r="A124" s="73"/>
      <c r="B124" s="73"/>
      <c r="C124" s="73"/>
      <c r="D124" s="73"/>
      <c r="E124" s="73"/>
      <c r="F124" s="73"/>
      <c r="G124" s="73"/>
      <c r="H124" s="73"/>
      <c r="I124" s="73"/>
      <c r="J124" s="73"/>
      <c r="K124" s="73"/>
      <c r="L124" s="73"/>
      <c r="M124" s="74"/>
      <c r="N124" s="73"/>
      <c r="O124" s="75"/>
    </row>
    <row r="125" spans="1:15" x14ac:dyDescent="0.35">
      <c r="A125" s="73"/>
      <c r="B125" s="73"/>
      <c r="C125" s="73"/>
      <c r="D125" s="73"/>
      <c r="E125" s="73"/>
      <c r="F125" s="73"/>
      <c r="G125" s="73"/>
      <c r="H125" s="73"/>
      <c r="I125" s="73"/>
      <c r="J125" s="73"/>
      <c r="K125" s="73"/>
      <c r="L125" s="73"/>
      <c r="M125" s="74"/>
      <c r="N125" s="73"/>
      <c r="O125" s="75"/>
    </row>
    <row r="126" spans="1:15" x14ac:dyDescent="0.35">
      <c r="A126" s="73"/>
      <c r="B126" s="73"/>
      <c r="C126" s="73"/>
      <c r="D126" s="73"/>
      <c r="E126" s="73"/>
      <c r="F126" s="73"/>
      <c r="G126" s="73"/>
      <c r="H126" s="73"/>
      <c r="I126" s="73"/>
      <c r="J126" s="73"/>
      <c r="K126" s="73"/>
      <c r="L126" s="73"/>
      <c r="M126" s="74"/>
      <c r="N126" s="73"/>
      <c r="O126" s="75"/>
    </row>
    <row r="127" spans="1:15" x14ac:dyDescent="0.35">
      <c r="A127" s="73"/>
      <c r="B127" s="73"/>
      <c r="C127" s="73"/>
      <c r="D127" s="73"/>
      <c r="E127" s="73"/>
      <c r="F127" s="73"/>
      <c r="G127" s="73"/>
      <c r="H127" s="73"/>
      <c r="I127" s="73"/>
      <c r="J127" s="73"/>
      <c r="K127" s="73"/>
      <c r="L127" s="73"/>
      <c r="M127" s="74"/>
      <c r="N127" s="73"/>
      <c r="O127" s="75"/>
    </row>
    <row r="128" spans="1:15" x14ac:dyDescent="0.35">
      <c r="A128" s="73"/>
      <c r="B128" s="73"/>
      <c r="C128" s="73"/>
      <c r="D128" s="73"/>
      <c r="E128" s="73"/>
      <c r="F128" s="73"/>
      <c r="G128" s="73"/>
      <c r="H128" s="73"/>
      <c r="I128" s="73"/>
      <c r="J128" s="73"/>
      <c r="K128" s="73"/>
      <c r="L128" s="73"/>
      <c r="M128" s="74"/>
      <c r="N128" s="73"/>
      <c r="O128" s="75"/>
    </row>
    <row r="129" spans="1:15" x14ac:dyDescent="0.35">
      <c r="A129" s="73"/>
      <c r="B129" s="73"/>
      <c r="C129" s="73"/>
      <c r="D129" s="73"/>
      <c r="E129" s="73"/>
      <c r="F129" s="73"/>
      <c r="G129" s="73"/>
      <c r="H129" s="73"/>
      <c r="I129" s="73"/>
      <c r="J129" s="73"/>
      <c r="K129" s="73"/>
      <c r="L129" s="73"/>
      <c r="M129" s="74"/>
      <c r="N129" s="73"/>
      <c r="O129" s="75"/>
    </row>
    <row r="130" spans="1:15" x14ac:dyDescent="0.35">
      <c r="A130" s="73"/>
      <c r="B130" s="73"/>
      <c r="C130" s="73"/>
      <c r="D130" s="73"/>
      <c r="E130" s="73"/>
      <c r="F130" s="73"/>
      <c r="G130" s="73"/>
      <c r="H130" s="73"/>
      <c r="I130" s="73"/>
      <c r="J130" s="73"/>
      <c r="K130" s="73"/>
      <c r="L130" s="73"/>
      <c r="M130" s="74"/>
      <c r="N130" s="73"/>
      <c r="O130" s="75"/>
    </row>
    <row r="131" spans="1:15" x14ac:dyDescent="0.35">
      <c r="A131" s="73"/>
      <c r="B131" s="73"/>
      <c r="C131" s="73"/>
      <c r="D131" s="73"/>
      <c r="E131" s="73"/>
      <c r="F131" s="73"/>
      <c r="G131" s="73"/>
      <c r="H131" s="73"/>
      <c r="I131" s="73"/>
      <c r="J131" s="73"/>
      <c r="K131" s="73"/>
      <c r="L131" s="73"/>
      <c r="M131" s="74"/>
      <c r="N131" s="73"/>
      <c r="O131" s="75"/>
    </row>
    <row r="132" spans="1:15" x14ac:dyDescent="0.35">
      <c r="A132" s="73"/>
      <c r="B132" s="73"/>
      <c r="C132" s="73"/>
      <c r="D132" s="73"/>
      <c r="E132" s="73"/>
      <c r="F132" s="73"/>
      <c r="G132" s="73"/>
      <c r="H132" s="73"/>
      <c r="I132" s="73"/>
      <c r="J132" s="73"/>
      <c r="K132" s="73"/>
      <c r="L132" s="73"/>
      <c r="M132" s="74"/>
      <c r="N132" s="73"/>
      <c r="O132" s="75"/>
    </row>
    <row r="133" spans="1:15" x14ac:dyDescent="0.35">
      <c r="A133" s="73"/>
      <c r="B133" s="73"/>
      <c r="C133" s="73"/>
      <c r="D133" s="73"/>
      <c r="E133" s="73"/>
      <c r="F133" s="73"/>
      <c r="G133" s="73"/>
      <c r="H133" s="73"/>
      <c r="I133" s="73"/>
      <c r="J133" s="73"/>
      <c r="K133" s="73"/>
      <c r="L133" s="73"/>
      <c r="M133" s="74"/>
      <c r="N133" s="73"/>
      <c r="O133" s="75"/>
    </row>
    <row r="134" spans="1:15" x14ac:dyDescent="0.35">
      <c r="A134" s="73"/>
      <c r="B134" s="73"/>
      <c r="C134" s="73"/>
      <c r="D134" s="73"/>
      <c r="E134" s="73"/>
      <c r="F134" s="73"/>
      <c r="G134" s="73"/>
      <c r="H134" s="73"/>
      <c r="I134" s="73"/>
      <c r="J134" s="73"/>
      <c r="K134" s="73"/>
      <c r="L134" s="73"/>
      <c r="M134" s="74"/>
      <c r="N134" s="73"/>
      <c r="O134" s="75"/>
    </row>
    <row r="135" spans="1:15" x14ac:dyDescent="0.35">
      <c r="A135" s="73"/>
      <c r="B135" s="73"/>
      <c r="C135" s="73"/>
      <c r="D135" s="73"/>
      <c r="E135" s="73"/>
      <c r="F135" s="73"/>
      <c r="G135" s="73"/>
      <c r="H135" s="73"/>
      <c r="I135" s="73"/>
      <c r="J135" s="73"/>
      <c r="K135" s="73"/>
      <c r="L135" s="73"/>
      <c r="M135" s="74"/>
      <c r="N135" s="73"/>
      <c r="O135" s="75"/>
    </row>
    <row r="136" spans="1:15" x14ac:dyDescent="0.35">
      <c r="A136" s="73"/>
      <c r="B136" s="73"/>
      <c r="C136" s="73"/>
      <c r="D136" s="73"/>
      <c r="E136" s="73"/>
      <c r="F136" s="73"/>
      <c r="G136" s="73"/>
      <c r="H136" s="73"/>
      <c r="I136" s="73"/>
      <c r="J136" s="73"/>
      <c r="K136" s="73"/>
      <c r="L136" s="73"/>
      <c r="M136" s="74"/>
      <c r="N136" s="73"/>
      <c r="O136" s="75"/>
    </row>
    <row r="137" spans="1:15" x14ac:dyDescent="0.35">
      <c r="A137" s="73"/>
      <c r="B137" s="73"/>
      <c r="C137" s="73"/>
      <c r="D137" s="73"/>
      <c r="E137" s="73"/>
      <c r="F137" s="73"/>
      <c r="G137" s="73"/>
      <c r="H137" s="73"/>
      <c r="I137" s="73"/>
      <c r="J137" s="73"/>
      <c r="K137" s="73"/>
      <c r="L137" s="73"/>
      <c r="M137" s="74"/>
      <c r="N137" s="73"/>
      <c r="O137" s="75"/>
    </row>
    <row r="138" spans="1:15" x14ac:dyDescent="0.35">
      <c r="A138" s="73"/>
      <c r="B138" s="73"/>
      <c r="C138" s="73"/>
      <c r="D138" s="73"/>
      <c r="E138" s="73"/>
      <c r="F138" s="73"/>
      <c r="G138" s="73"/>
      <c r="H138" s="73"/>
      <c r="I138" s="73"/>
      <c r="J138" s="73"/>
      <c r="K138" s="73"/>
      <c r="L138" s="73"/>
      <c r="M138" s="74"/>
      <c r="N138" s="73"/>
      <c r="O138" s="75"/>
    </row>
    <row r="139" spans="1:15" x14ac:dyDescent="0.35">
      <c r="A139" s="73"/>
      <c r="B139" s="73"/>
      <c r="C139" s="73"/>
      <c r="D139" s="73"/>
      <c r="E139" s="73"/>
      <c r="F139" s="73"/>
      <c r="G139" s="73"/>
      <c r="H139" s="73"/>
      <c r="I139" s="73"/>
      <c r="J139" s="73"/>
      <c r="K139" s="73"/>
      <c r="L139" s="73"/>
      <c r="M139" s="74"/>
      <c r="N139" s="73"/>
      <c r="O139" s="75"/>
    </row>
    <row r="140" spans="1:15" x14ac:dyDescent="0.35">
      <c r="A140" s="73"/>
      <c r="B140" s="73"/>
      <c r="C140" s="73"/>
      <c r="D140" s="73"/>
      <c r="E140" s="73"/>
      <c r="F140" s="73"/>
      <c r="G140" s="73"/>
      <c r="H140" s="73"/>
      <c r="I140" s="73"/>
      <c r="J140" s="73"/>
      <c r="K140" s="73"/>
      <c r="L140" s="73"/>
      <c r="M140" s="74"/>
      <c r="N140" s="73"/>
      <c r="O140" s="75"/>
    </row>
    <row r="141" spans="1:15" x14ac:dyDescent="0.35">
      <c r="A141" s="73"/>
      <c r="B141" s="73"/>
      <c r="C141" s="73"/>
      <c r="D141" s="73"/>
      <c r="E141" s="73"/>
      <c r="F141" s="73"/>
      <c r="G141" s="73"/>
      <c r="H141" s="73"/>
      <c r="I141" s="73"/>
      <c r="J141" s="73"/>
      <c r="K141" s="73"/>
      <c r="L141" s="73"/>
      <c r="M141" s="74"/>
      <c r="N141" s="73"/>
      <c r="O141" s="75"/>
    </row>
    <row r="142" spans="1:15" x14ac:dyDescent="0.35">
      <c r="A142" s="73"/>
      <c r="B142" s="73"/>
      <c r="C142" s="73"/>
      <c r="D142" s="73"/>
      <c r="E142" s="73"/>
      <c r="F142" s="73"/>
      <c r="G142" s="73"/>
      <c r="H142" s="73"/>
      <c r="I142" s="73"/>
      <c r="J142" s="73"/>
      <c r="K142" s="73"/>
      <c r="L142" s="73"/>
      <c r="M142" s="74"/>
      <c r="N142" s="73"/>
      <c r="O142" s="75"/>
    </row>
    <row r="143" spans="1:15" x14ac:dyDescent="0.35">
      <c r="A143" s="73"/>
      <c r="B143" s="73"/>
      <c r="C143" s="73"/>
      <c r="D143" s="73"/>
      <c r="E143" s="73"/>
      <c r="F143" s="73"/>
      <c r="G143" s="73"/>
      <c r="H143" s="73"/>
      <c r="I143" s="73"/>
      <c r="J143" s="73"/>
      <c r="K143" s="73"/>
      <c r="L143" s="73"/>
      <c r="M143" s="74"/>
      <c r="N143" s="73"/>
      <c r="O143" s="75"/>
    </row>
    <row r="144" spans="1:15" x14ac:dyDescent="0.35">
      <c r="A144" s="73"/>
      <c r="B144" s="73"/>
      <c r="C144" s="73"/>
      <c r="D144" s="73"/>
      <c r="E144" s="73"/>
      <c r="F144" s="73"/>
      <c r="G144" s="73"/>
      <c r="H144" s="73"/>
      <c r="I144" s="73"/>
      <c r="J144" s="73"/>
      <c r="K144" s="73"/>
      <c r="L144" s="73"/>
      <c r="M144" s="74"/>
      <c r="N144" s="73"/>
      <c r="O144" s="75"/>
    </row>
    <row r="145" spans="1:15" x14ac:dyDescent="0.35">
      <c r="A145" s="73"/>
      <c r="B145" s="73"/>
      <c r="C145" s="73"/>
      <c r="D145" s="73"/>
      <c r="E145" s="73"/>
      <c r="F145" s="73"/>
      <c r="G145" s="73"/>
      <c r="H145" s="73"/>
      <c r="I145" s="73"/>
      <c r="J145" s="73"/>
      <c r="K145" s="73"/>
      <c r="L145" s="73"/>
      <c r="M145" s="74"/>
      <c r="N145" s="73"/>
      <c r="O145" s="75"/>
    </row>
    <row r="146" spans="1:15" x14ac:dyDescent="0.35">
      <c r="A146" s="73"/>
      <c r="B146" s="73"/>
      <c r="C146" s="73"/>
      <c r="D146" s="73"/>
      <c r="E146" s="73"/>
      <c r="F146" s="73"/>
      <c r="G146" s="73"/>
      <c r="H146" s="73"/>
      <c r="I146" s="73"/>
      <c r="J146" s="73"/>
      <c r="K146" s="73"/>
      <c r="L146" s="73"/>
      <c r="M146" s="74"/>
      <c r="N146" s="73"/>
      <c r="O146" s="75"/>
    </row>
    <row r="147" spans="1:15" x14ac:dyDescent="0.35">
      <c r="A147" s="73"/>
      <c r="B147" s="73"/>
      <c r="C147" s="73"/>
      <c r="D147" s="73"/>
      <c r="E147" s="73"/>
      <c r="F147" s="73"/>
      <c r="G147" s="73"/>
      <c r="H147" s="73"/>
      <c r="I147" s="73"/>
      <c r="J147" s="73"/>
      <c r="K147" s="73"/>
      <c r="L147" s="73"/>
      <c r="M147" s="74"/>
      <c r="N147" s="73"/>
      <c r="O147" s="75"/>
    </row>
    <row r="148" spans="1:15" x14ac:dyDescent="0.35">
      <c r="A148" s="73"/>
      <c r="B148" s="73"/>
      <c r="C148" s="73"/>
      <c r="D148" s="73"/>
      <c r="E148" s="73"/>
      <c r="F148" s="73"/>
      <c r="G148" s="73"/>
      <c r="H148" s="73"/>
      <c r="I148" s="73"/>
      <c r="J148" s="73"/>
      <c r="K148" s="73"/>
      <c r="L148" s="73"/>
      <c r="M148" s="74"/>
      <c r="N148" s="73"/>
      <c r="O148" s="75"/>
    </row>
    <row r="149" spans="1:15" x14ac:dyDescent="0.35">
      <c r="A149" s="73"/>
      <c r="B149" s="73"/>
      <c r="C149" s="73"/>
      <c r="D149" s="73"/>
      <c r="E149" s="73"/>
      <c r="F149" s="73"/>
      <c r="G149" s="73"/>
      <c r="H149" s="73"/>
      <c r="I149" s="73"/>
      <c r="J149" s="73"/>
      <c r="K149" s="73"/>
      <c r="L149" s="73"/>
      <c r="M149" s="74"/>
      <c r="N149" s="73"/>
      <c r="O149" s="75"/>
    </row>
    <row r="150" spans="1:15" x14ac:dyDescent="0.35">
      <c r="A150" s="73"/>
      <c r="B150" s="73"/>
      <c r="C150" s="73"/>
      <c r="D150" s="73"/>
      <c r="E150" s="73"/>
      <c r="F150" s="73"/>
      <c r="G150" s="73"/>
      <c r="H150" s="73"/>
      <c r="I150" s="73"/>
      <c r="J150" s="73"/>
      <c r="K150" s="73"/>
      <c r="L150" s="73"/>
      <c r="M150" s="74"/>
      <c r="N150" s="73"/>
      <c r="O150" s="75"/>
    </row>
    <row r="151" spans="1:15" x14ac:dyDescent="0.35">
      <c r="A151" s="73"/>
      <c r="B151" s="73"/>
      <c r="C151" s="73"/>
      <c r="D151" s="73"/>
      <c r="E151" s="73"/>
      <c r="F151" s="73"/>
      <c r="G151" s="73"/>
      <c r="H151" s="73"/>
      <c r="I151" s="73"/>
      <c r="J151" s="73"/>
      <c r="K151" s="73"/>
      <c r="L151" s="73"/>
      <c r="M151" s="74"/>
      <c r="N151" s="73"/>
      <c r="O151" s="75"/>
    </row>
    <row r="152" spans="1:15" x14ac:dyDescent="0.35">
      <c r="A152" s="73"/>
      <c r="B152" s="73"/>
      <c r="C152" s="73"/>
      <c r="D152" s="73"/>
      <c r="E152" s="73"/>
      <c r="F152" s="73"/>
      <c r="G152" s="73"/>
      <c r="H152" s="73"/>
      <c r="I152" s="73"/>
      <c r="J152" s="73"/>
      <c r="K152" s="73"/>
      <c r="L152" s="73"/>
      <c r="M152" s="74"/>
      <c r="N152" s="73"/>
      <c r="O152" s="75"/>
    </row>
    <row r="153" spans="1:15" x14ac:dyDescent="0.35">
      <c r="A153" s="73"/>
      <c r="B153" s="73"/>
      <c r="C153" s="73"/>
      <c r="D153" s="73"/>
      <c r="E153" s="73"/>
      <c r="F153" s="73"/>
      <c r="G153" s="73"/>
      <c r="H153" s="73"/>
      <c r="I153" s="73"/>
      <c r="J153" s="73"/>
      <c r="K153" s="73"/>
      <c r="L153" s="73"/>
      <c r="M153" s="74"/>
      <c r="N153" s="73"/>
      <c r="O153" s="75"/>
    </row>
    <row r="154" spans="1:15" x14ac:dyDescent="0.35">
      <c r="A154" s="73"/>
      <c r="B154" s="73"/>
      <c r="C154" s="73"/>
      <c r="D154" s="73"/>
      <c r="E154" s="73"/>
      <c r="F154" s="73"/>
      <c r="G154" s="73"/>
      <c r="H154" s="73"/>
      <c r="I154" s="73"/>
      <c r="J154" s="73"/>
      <c r="K154" s="73"/>
      <c r="L154" s="73"/>
      <c r="M154" s="74"/>
      <c r="N154" s="73"/>
      <c r="O154" s="75"/>
    </row>
    <row r="155" spans="1:15" x14ac:dyDescent="0.35">
      <c r="A155" s="73"/>
      <c r="B155" s="73"/>
      <c r="C155" s="73"/>
      <c r="D155" s="73"/>
      <c r="E155" s="73"/>
      <c r="F155" s="73"/>
      <c r="G155" s="73"/>
      <c r="H155" s="73"/>
      <c r="I155" s="73"/>
      <c r="J155" s="73"/>
      <c r="K155" s="73"/>
      <c r="L155" s="73"/>
      <c r="M155" s="74"/>
      <c r="N155" s="73"/>
      <c r="O155" s="75"/>
    </row>
    <row r="156" spans="1:15" x14ac:dyDescent="0.35">
      <c r="A156" s="73"/>
      <c r="B156" s="73"/>
      <c r="C156" s="73"/>
      <c r="D156" s="73"/>
      <c r="E156" s="73"/>
      <c r="F156" s="73"/>
      <c r="G156" s="73"/>
      <c r="H156" s="73"/>
      <c r="I156" s="73"/>
      <c r="J156" s="73"/>
      <c r="K156" s="73"/>
      <c r="L156" s="73"/>
      <c r="M156" s="74"/>
      <c r="N156" s="73"/>
      <c r="O156" s="75"/>
    </row>
    <row r="157" spans="1:15" x14ac:dyDescent="0.35">
      <c r="A157" s="73"/>
      <c r="B157" s="73"/>
      <c r="C157" s="73"/>
      <c r="D157" s="73"/>
      <c r="E157" s="73"/>
      <c r="F157" s="73"/>
      <c r="G157" s="73"/>
      <c r="H157" s="73"/>
      <c r="I157" s="73"/>
      <c r="J157" s="73"/>
      <c r="K157" s="73"/>
      <c r="L157" s="73"/>
      <c r="M157" s="74"/>
      <c r="N157" s="73"/>
      <c r="O157" s="75"/>
    </row>
    <row r="158" spans="1:15" x14ac:dyDescent="0.35">
      <c r="A158" s="73"/>
      <c r="B158" s="73"/>
      <c r="C158" s="73"/>
      <c r="D158" s="73"/>
      <c r="E158" s="73"/>
      <c r="F158" s="73"/>
      <c r="G158" s="73"/>
      <c r="H158" s="73"/>
      <c r="I158" s="73"/>
      <c r="J158" s="73"/>
      <c r="K158" s="73"/>
      <c r="L158" s="73"/>
      <c r="M158" s="74"/>
      <c r="N158" s="73"/>
      <c r="O158" s="75"/>
    </row>
    <row r="159" spans="1:15" x14ac:dyDescent="0.35">
      <c r="A159" s="73"/>
      <c r="B159" s="73"/>
      <c r="C159" s="73"/>
      <c r="D159" s="73"/>
      <c r="E159" s="73"/>
      <c r="F159" s="73"/>
      <c r="G159" s="73"/>
      <c r="H159" s="73"/>
      <c r="I159" s="73"/>
      <c r="J159" s="73"/>
      <c r="K159" s="73"/>
      <c r="L159" s="73"/>
      <c r="M159" s="74"/>
      <c r="N159" s="73"/>
      <c r="O159" s="75"/>
    </row>
    <row r="160" spans="1:15" x14ac:dyDescent="0.35">
      <c r="A160" s="73"/>
      <c r="B160" s="73"/>
      <c r="C160" s="73"/>
      <c r="D160" s="73"/>
      <c r="E160" s="73"/>
      <c r="F160" s="73"/>
      <c r="G160" s="73"/>
      <c r="H160" s="73"/>
      <c r="I160" s="73"/>
      <c r="J160" s="73"/>
      <c r="K160" s="73"/>
      <c r="L160" s="73"/>
      <c r="M160" s="74"/>
      <c r="N160" s="73"/>
      <c r="O160" s="75"/>
    </row>
    <row r="161" spans="1:15" x14ac:dyDescent="0.35">
      <c r="A161" s="73"/>
      <c r="B161" s="73"/>
      <c r="C161" s="73"/>
      <c r="D161" s="73"/>
      <c r="E161" s="73"/>
      <c r="F161" s="73"/>
      <c r="G161" s="73"/>
      <c r="H161" s="73"/>
      <c r="I161" s="73"/>
      <c r="J161" s="73"/>
      <c r="K161" s="73"/>
      <c r="L161" s="73"/>
      <c r="M161" s="74"/>
      <c r="N161" s="73"/>
      <c r="O161" s="75"/>
    </row>
    <row r="162" spans="1:15" x14ac:dyDescent="0.35">
      <c r="A162" s="73"/>
      <c r="B162" s="73"/>
      <c r="C162" s="73"/>
      <c r="D162" s="73"/>
      <c r="E162" s="73"/>
      <c r="F162" s="73"/>
      <c r="G162" s="73"/>
      <c r="H162" s="73"/>
      <c r="I162" s="73"/>
      <c r="J162" s="73"/>
      <c r="K162" s="73"/>
      <c r="L162" s="73"/>
      <c r="M162" s="74"/>
      <c r="N162" s="73"/>
      <c r="O162" s="75"/>
    </row>
    <row r="163" spans="1:15" x14ac:dyDescent="0.35">
      <c r="A163" s="73"/>
      <c r="B163" s="73"/>
      <c r="C163" s="73"/>
      <c r="D163" s="73"/>
      <c r="E163" s="73"/>
      <c r="F163" s="73"/>
      <c r="G163" s="73"/>
      <c r="H163" s="73"/>
      <c r="I163" s="73"/>
      <c r="J163" s="73"/>
      <c r="K163" s="73"/>
      <c r="L163" s="73"/>
      <c r="M163" s="74"/>
      <c r="N163" s="73"/>
      <c r="O163" s="75"/>
    </row>
    <row r="164" spans="1:15" x14ac:dyDescent="0.35">
      <c r="A164" s="73"/>
      <c r="B164" s="73"/>
      <c r="C164" s="73"/>
      <c r="D164" s="73"/>
      <c r="E164" s="73"/>
      <c r="F164" s="73"/>
      <c r="G164" s="73"/>
      <c r="H164" s="73"/>
      <c r="I164" s="73"/>
      <c r="J164" s="73"/>
      <c r="K164" s="73"/>
      <c r="L164" s="73"/>
      <c r="M164" s="74"/>
      <c r="N164" s="73"/>
      <c r="O164" s="75"/>
    </row>
    <row r="165" spans="1:15" x14ac:dyDescent="0.35">
      <c r="A165" s="73"/>
      <c r="B165" s="73"/>
      <c r="C165" s="73"/>
      <c r="D165" s="73"/>
      <c r="E165" s="73"/>
      <c r="F165" s="73"/>
      <c r="G165" s="73"/>
      <c r="H165" s="73"/>
      <c r="I165" s="73"/>
      <c r="J165" s="73"/>
      <c r="K165" s="73"/>
      <c r="L165" s="73"/>
      <c r="M165" s="74"/>
      <c r="N165" s="73"/>
      <c r="O165" s="75"/>
    </row>
    <row r="166" spans="1:15" x14ac:dyDescent="0.35">
      <c r="A166" s="73"/>
      <c r="B166" s="73"/>
      <c r="C166" s="73"/>
      <c r="D166" s="73"/>
      <c r="E166" s="73"/>
      <c r="F166" s="73"/>
      <c r="G166" s="73"/>
      <c r="H166" s="73"/>
      <c r="I166" s="73"/>
      <c r="J166" s="73"/>
      <c r="K166" s="73"/>
      <c r="L166" s="73"/>
      <c r="M166" s="74"/>
      <c r="N166" s="73"/>
      <c r="O166" s="75"/>
    </row>
    <row r="167" spans="1:15" x14ac:dyDescent="0.35">
      <c r="A167" s="73"/>
      <c r="B167" s="73"/>
      <c r="C167" s="73"/>
      <c r="D167" s="73"/>
      <c r="E167" s="73"/>
      <c r="F167" s="73"/>
      <c r="G167" s="73"/>
      <c r="H167" s="73"/>
      <c r="I167" s="73"/>
      <c r="J167" s="73"/>
      <c r="K167" s="73"/>
      <c r="L167" s="73"/>
      <c r="M167" s="74"/>
      <c r="N167" s="73"/>
      <c r="O167" s="75"/>
    </row>
    <row r="168" spans="1:15" x14ac:dyDescent="0.35">
      <c r="A168" s="73"/>
      <c r="B168" s="73"/>
      <c r="C168" s="73"/>
      <c r="D168" s="73"/>
      <c r="E168" s="73"/>
      <c r="F168" s="73"/>
      <c r="G168" s="73"/>
      <c r="H168" s="73"/>
      <c r="I168" s="73"/>
      <c r="J168" s="73"/>
      <c r="K168" s="73"/>
      <c r="L168" s="73"/>
      <c r="M168" s="74"/>
      <c r="N168" s="73"/>
      <c r="O168" s="75"/>
    </row>
    <row r="169" spans="1:15" x14ac:dyDescent="0.35">
      <c r="A169" s="73"/>
      <c r="B169" s="73"/>
      <c r="C169" s="73"/>
      <c r="D169" s="73"/>
      <c r="E169" s="73"/>
      <c r="F169" s="73"/>
      <c r="G169" s="73"/>
      <c r="H169" s="73"/>
      <c r="I169" s="73"/>
      <c r="J169" s="73"/>
      <c r="K169" s="73"/>
      <c r="L169" s="73"/>
      <c r="M169" s="74"/>
      <c r="N169" s="73"/>
      <c r="O169" s="75"/>
    </row>
    <row r="170" spans="1:15" x14ac:dyDescent="0.35">
      <c r="A170" s="73"/>
      <c r="B170" s="73"/>
      <c r="C170" s="73"/>
      <c r="D170" s="73"/>
      <c r="E170" s="73"/>
      <c r="F170" s="73"/>
      <c r="G170" s="73"/>
      <c r="H170" s="73"/>
      <c r="I170" s="73"/>
      <c r="J170" s="73"/>
      <c r="K170" s="73"/>
      <c r="L170" s="73"/>
      <c r="M170" s="74"/>
      <c r="N170" s="73"/>
      <c r="O170" s="75"/>
    </row>
    <row r="171" spans="1:15" x14ac:dyDescent="0.35">
      <c r="A171" s="73"/>
      <c r="B171" s="73"/>
      <c r="C171" s="73"/>
      <c r="D171" s="73"/>
      <c r="E171" s="73"/>
      <c r="F171" s="73"/>
      <c r="G171" s="73"/>
      <c r="H171" s="73"/>
      <c r="I171" s="73"/>
      <c r="J171" s="73"/>
      <c r="K171" s="73"/>
      <c r="L171" s="73"/>
      <c r="M171" s="74"/>
      <c r="N171" s="73"/>
      <c r="O171" s="75"/>
    </row>
    <row r="172" spans="1:15" x14ac:dyDescent="0.35">
      <c r="A172" s="73"/>
      <c r="B172" s="73"/>
      <c r="C172" s="73"/>
      <c r="D172" s="73"/>
      <c r="E172" s="73"/>
      <c r="F172" s="73"/>
      <c r="G172" s="73"/>
      <c r="H172" s="73"/>
      <c r="I172" s="73"/>
      <c r="J172" s="73"/>
      <c r="K172" s="73"/>
      <c r="L172" s="73"/>
      <c r="M172" s="74"/>
      <c r="N172" s="73"/>
      <c r="O172" s="75"/>
    </row>
    <row r="173" spans="1:15" x14ac:dyDescent="0.35">
      <c r="A173" s="73"/>
      <c r="B173" s="73"/>
      <c r="C173" s="73"/>
      <c r="D173" s="73"/>
      <c r="E173" s="73"/>
      <c r="F173" s="73"/>
      <c r="G173" s="73"/>
      <c r="H173" s="73"/>
      <c r="I173" s="73"/>
      <c r="J173" s="73"/>
      <c r="K173" s="73"/>
      <c r="L173" s="73"/>
      <c r="M173" s="74"/>
      <c r="N173" s="73"/>
      <c r="O173" s="75"/>
    </row>
    <row r="174" spans="1:15" x14ac:dyDescent="0.35">
      <c r="A174" s="73"/>
      <c r="B174" s="73"/>
      <c r="C174" s="73"/>
      <c r="D174" s="73"/>
      <c r="E174" s="73"/>
      <c r="F174" s="73"/>
      <c r="G174" s="73"/>
      <c r="H174" s="73"/>
      <c r="I174" s="73"/>
      <c r="J174" s="73"/>
      <c r="K174" s="73"/>
      <c r="L174" s="73"/>
      <c r="M174" s="74"/>
      <c r="N174" s="73"/>
      <c r="O174" s="75"/>
    </row>
    <row r="175" spans="1:15" x14ac:dyDescent="0.35">
      <c r="A175" s="73"/>
      <c r="B175" s="73"/>
      <c r="C175" s="73"/>
      <c r="D175" s="73"/>
      <c r="E175" s="73"/>
      <c r="F175" s="73"/>
      <c r="G175" s="73"/>
      <c r="H175" s="73"/>
      <c r="I175" s="73"/>
      <c r="J175" s="73"/>
      <c r="K175" s="73"/>
      <c r="L175" s="73"/>
      <c r="M175" s="74"/>
      <c r="N175" s="73"/>
      <c r="O175" s="75"/>
    </row>
    <row r="176" spans="1:15" x14ac:dyDescent="0.35">
      <c r="A176" s="73"/>
      <c r="B176" s="73"/>
      <c r="C176" s="73"/>
      <c r="D176" s="73"/>
      <c r="E176" s="73"/>
      <c r="F176" s="73"/>
      <c r="G176" s="73"/>
      <c r="H176" s="73"/>
      <c r="I176" s="73"/>
      <c r="J176" s="73"/>
      <c r="K176" s="73"/>
      <c r="L176" s="73"/>
      <c r="M176" s="74"/>
      <c r="N176" s="73"/>
      <c r="O176" s="75"/>
    </row>
    <row r="177" spans="1:15" x14ac:dyDescent="0.35">
      <c r="A177" s="73"/>
      <c r="B177" s="73"/>
      <c r="C177" s="73"/>
      <c r="D177" s="73"/>
      <c r="E177" s="73"/>
      <c r="F177" s="73"/>
      <c r="G177" s="73"/>
      <c r="H177" s="73"/>
      <c r="I177" s="73"/>
      <c r="J177" s="73"/>
      <c r="K177" s="73"/>
      <c r="L177" s="73"/>
      <c r="M177" s="74"/>
      <c r="N177" s="73"/>
      <c r="O177" s="75"/>
    </row>
    <row r="178" spans="1:15" x14ac:dyDescent="0.35">
      <c r="A178" s="73"/>
      <c r="B178" s="73"/>
      <c r="C178" s="73"/>
      <c r="D178" s="73"/>
      <c r="E178" s="73"/>
      <c r="F178" s="73"/>
      <c r="G178" s="73"/>
      <c r="H178" s="73"/>
      <c r="I178" s="73"/>
      <c r="J178" s="73"/>
      <c r="K178" s="73"/>
      <c r="L178" s="73"/>
      <c r="M178" s="74"/>
      <c r="N178" s="73"/>
      <c r="O178" s="75"/>
    </row>
    <row r="179" spans="1:15" x14ac:dyDescent="0.35">
      <c r="A179" s="73"/>
      <c r="B179" s="73"/>
      <c r="C179" s="73"/>
      <c r="D179" s="73"/>
      <c r="E179" s="73"/>
      <c r="F179" s="73"/>
      <c r="G179" s="73"/>
      <c r="H179" s="73"/>
      <c r="I179" s="73"/>
      <c r="J179" s="73"/>
      <c r="K179" s="73"/>
      <c r="L179" s="73"/>
      <c r="M179" s="74"/>
      <c r="N179" s="73"/>
      <c r="O179" s="75"/>
    </row>
    <row r="180" spans="1:15" x14ac:dyDescent="0.35">
      <c r="A180" s="73"/>
      <c r="B180" s="73"/>
      <c r="C180" s="73"/>
      <c r="D180" s="73"/>
      <c r="E180" s="73"/>
      <c r="F180" s="73"/>
      <c r="G180" s="73"/>
      <c r="H180" s="73"/>
      <c r="I180" s="73"/>
      <c r="J180" s="73"/>
      <c r="K180" s="73"/>
      <c r="L180" s="73"/>
      <c r="M180" s="74"/>
      <c r="N180" s="73"/>
      <c r="O180" s="75"/>
    </row>
    <row r="181" spans="1:15" x14ac:dyDescent="0.35">
      <c r="A181" s="73"/>
      <c r="B181" s="73"/>
      <c r="C181" s="73"/>
      <c r="D181" s="73"/>
      <c r="E181" s="73"/>
      <c r="F181" s="73"/>
      <c r="G181" s="73"/>
      <c r="H181" s="73"/>
      <c r="I181" s="73"/>
      <c r="J181" s="73"/>
      <c r="K181" s="73"/>
      <c r="L181" s="73"/>
      <c r="M181" s="74"/>
      <c r="N181" s="73"/>
      <c r="O181" s="75"/>
    </row>
    <row r="182" spans="1:15" x14ac:dyDescent="0.35">
      <c r="A182" s="73"/>
      <c r="B182" s="73"/>
      <c r="C182" s="73"/>
      <c r="D182" s="73"/>
      <c r="E182" s="73"/>
      <c r="F182" s="73"/>
      <c r="G182" s="73"/>
      <c r="H182" s="73"/>
      <c r="I182" s="73"/>
      <c r="J182" s="73"/>
      <c r="K182" s="73"/>
      <c r="L182" s="73"/>
      <c r="M182" s="74"/>
      <c r="N182" s="73"/>
      <c r="O182" s="75"/>
    </row>
    <row r="183" spans="1:15" x14ac:dyDescent="0.35">
      <c r="A183" s="73"/>
      <c r="B183" s="73"/>
      <c r="C183" s="73"/>
      <c r="D183" s="73"/>
      <c r="E183" s="73"/>
      <c r="F183" s="73"/>
      <c r="G183" s="73"/>
      <c r="H183" s="73"/>
      <c r="I183" s="73"/>
      <c r="J183" s="73"/>
      <c r="K183" s="73"/>
      <c r="L183" s="73"/>
      <c r="M183" s="74"/>
      <c r="N183" s="73"/>
      <c r="O183" s="75"/>
    </row>
    <row r="184" spans="1:15" x14ac:dyDescent="0.35">
      <c r="A184" s="73"/>
      <c r="B184" s="73"/>
      <c r="C184" s="73"/>
      <c r="D184" s="73"/>
      <c r="E184" s="73"/>
      <c r="F184" s="73"/>
      <c r="G184" s="73"/>
      <c r="H184" s="73"/>
      <c r="I184" s="73"/>
      <c r="J184" s="73"/>
      <c r="K184" s="73"/>
      <c r="L184" s="73"/>
      <c r="M184" s="74"/>
      <c r="N184" s="73"/>
      <c r="O184" s="75"/>
    </row>
    <row r="185" spans="1:15" x14ac:dyDescent="0.35">
      <c r="A185" s="73"/>
      <c r="B185" s="73"/>
      <c r="C185" s="73"/>
      <c r="D185" s="73"/>
      <c r="E185" s="73"/>
      <c r="F185" s="73"/>
      <c r="G185" s="73"/>
      <c r="H185" s="73"/>
      <c r="I185" s="73"/>
      <c r="J185" s="73"/>
      <c r="K185" s="73"/>
      <c r="L185" s="73"/>
      <c r="M185" s="74"/>
      <c r="N185" s="73"/>
      <c r="O185" s="75"/>
    </row>
    <row r="186" spans="1:15" x14ac:dyDescent="0.35">
      <c r="A186" s="73"/>
      <c r="B186" s="73"/>
      <c r="C186" s="73"/>
      <c r="D186" s="73"/>
      <c r="E186" s="73"/>
      <c r="F186" s="73"/>
      <c r="G186" s="73"/>
      <c r="H186" s="73"/>
      <c r="I186" s="73"/>
      <c r="J186" s="73"/>
      <c r="K186" s="73"/>
      <c r="L186" s="73"/>
      <c r="M186" s="74"/>
      <c r="N186" s="73"/>
      <c r="O186" s="75"/>
    </row>
    <row r="187" spans="1:15" x14ac:dyDescent="0.35">
      <c r="A187" s="73"/>
      <c r="B187" s="73"/>
      <c r="C187" s="73"/>
      <c r="D187" s="73"/>
      <c r="E187" s="73"/>
      <c r="F187" s="73"/>
      <c r="G187" s="73"/>
      <c r="H187" s="73"/>
      <c r="I187" s="73"/>
      <c r="J187" s="73"/>
      <c r="K187" s="73"/>
      <c r="L187" s="73"/>
      <c r="M187" s="74"/>
      <c r="N187" s="73"/>
      <c r="O187" s="75"/>
    </row>
    <row r="188" spans="1:15" x14ac:dyDescent="0.35">
      <c r="A188" s="73"/>
      <c r="B188" s="73"/>
      <c r="C188" s="73"/>
      <c r="D188" s="73"/>
      <c r="E188" s="73"/>
      <c r="F188" s="73"/>
      <c r="G188" s="73"/>
      <c r="H188" s="73"/>
      <c r="I188" s="73"/>
      <c r="J188" s="73"/>
      <c r="K188" s="73"/>
      <c r="L188" s="73"/>
      <c r="M188" s="74"/>
      <c r="N188" s="73"/>
      <c r="O188" s="75"/>
    </row>
    <row r="189" spans="1:15" x14ac:dyDescent="0.35">
      <c r="A189" s="73"/>
      <c r="B189" s="73"/>
      <c r="C189" s="73"/>
      <c r="D189" s="73"/>
      <c r="E189" s="73"/>
      <c r="F189" s="73"/>
      <c r="G189" s="73"/>
      <c r="H189" s="73"/>
      <c r="I189" s="73"/>
      <c r="J189" s="73"/>
      <c r="K189" s="73"/>
      <c r="L189" s="73"/>
      <c r="M189" s="74"/>
      <c r="N189" s="73"/>
      <c r="O189" s="75"/>
    </row>
    <row r="190" spans="1:15" x14ac:dyDescent="0.35">
      <c r="A190" s="73"/>
      <c r="B190" s="73"/>
      <c r="C190" s="73"/>
      <c r="D190" s="73"/>
      <c r="E190" s="73"/>
      <c r="F190" s="73"/>
      <c r="G190" s="73"/>
      <c r="H190" s="73"/>
      <c r="I190" s="73"/>
      <c r="J190" s="73"/>
      <c r="K190" s="73"/>
      <c r="L190" s="73"/>
      <c r="M190" s="74"/>
      <c r="N190" s="73"/>
      <c r="O190" s="75"/>
    </row>
    <row r="191" spans="1:15" x14ac:dyDescent="0.35">
      <c r="A191" s="73"/>
      <c r="B191" s="73"/>
      <c r="C191" s="73"/>
      <c r="D191" s="73"/>
      <c r="E191" s="73"/>
      <c r="F191" s="73"/>
      <c r="G191" s="73"/>
      <c r="H191" s="73"/>
      <c r="I191" s="73"/>
      <c r="J191" s="73"/>
      <c r="K191" s="73"/>
      <c r="L191" s="73"/>
      <c r="M191" s="74"/>
      <c r="N191" s="73"/>
      <c r="O191" s="75"/>
    </row>
    <row r="192" spans="1:15" x14ac:dyDescent="0.35">
      <c r="A192" s="73"/>
      <c r="B192" s="73"/>
      <c r="C192" s="73"/>
      <c r="D192" s="73"/>
      <c r="E192" s="73"/>
      <c r="F192" s="73"/>
      <c r="G192" s="73"/>
      <c r="H192" s="73"/>
      <c r="I192" s="73"/>
      <c r="J192" s="73"/>
      <c r="K192" s="73"/>
      <c r="L192" s="73"/>
      <c r="M192" s="74"/>
      <c r="N192" s="73"/>
      <c r="O192" s="75"/>
    </row>
    <row r="193" spans="1:15" x14ac:dyDescent="0.35">
      <c r="A193" s="73"/>
      <c r="B193" s="73"/>
      <c r="C193" s="73"/>
      <c r="D193" s="73"/>
      <c r="E193" s="73"/>
      <c r="F193" s="73"/>
      <c r="G193" s="73"/>
      <c r="H193" s="73"/>
      <c r="I193" s="73"/>
      <c r="J193" s="73"/>
      <c r="K193" s="73"/>
      <c r="L193" s="73"/>
      <c r="M193" s="74"/>
      <c r="N193" s="73"/>
      <c r="O193" s="75"/>
    </row>
    <row r="194" spans="1:15" x14ac:dyDescent="0.35">
      <c r="A194" s="73"/>
      <c r="B194" s="73"/>
      <c r="C194" s="73"/>
      <c r="D194" s="73"/>
      <c r="E194" s="73"/>
      <c r="F194" s="73"/>
      <c r="G194" s="73"/>
      <c r="H194" s="73"/>
      <c r="I194" s="73"/>
      <c r="J194" s="73"/>
      <c r="K194" s="73"/>
      <c r="L194" s="73"/>
      <c r="M194" s="74"/>
      <c r="N194" s="73"/>
      <c r="O194" s="75"/>
    </row>
    <row r="195" spans="1:15" x14ac:dyDescent="0.35">
      <c r="A195" s="73"/>
      <c r="B195" s="73"/>
      <c r="C195" s="73"/>
      <c r="D195" s="73"/>
      <c r="E195" s="73"/>
      <c r="F195" s="73"/>
      <c r="G195" s="73"/>
      <c r="H195" s="73"/>
      <c r="I195" s="73"/>
      <c r="J195" s="73"/>
      <c r="K195" s="73"/>
      <c r="L195" s="73"/>
      <c r="M195" s="74"/>
      <c r="N195" s="73"/>
      <c r="O195" s="75"/>
    </row>
    <row r="196" spans="1:15" x14ac:dyDescent="0.35">
      <c r="A196" s="73"/>
      <c r="B196" s="73"/>
      <c r="C196" s="73"/>
      <c r="D196" s="73"/>
      <c r="E196" s="73"/>
      <c r="F196" s="73"/>
      <c r="G196" s="73"/>
      <c r="H196" s="73"/>
      <c r="I196" s="73"/>
      <c r="J196" s="73"/>
      <c r="K196" s="73"/>
      <c r="L196" s="73"/>
      <c r="M196" s="74"/>
      <c r="N196" s="73"/>
      <c r="O196" s="75"/>
    </row>
    <row r="197" spans="1:15" x14ac:dyDescent="0.35">
      <c r="A197" s="73"/>
      <c r="B197" s="73"/>
      <c r="C197" s="73"/>
      <c r="D197" s="73"/>
      <c r="E197" s="73"/>
      <c r="F197" s="73"/>
      <c r="G197" s="73"/>
      <c r="H197" s="73"/>
      <c r="I197" s="73"/>
      <c r="J197" s="73"/>
      <c r="K197" s="73"/>
      <c r="L197" s="73"/>
      <c r="M197" s="74"/>
      <c r="N197" s="73"/>
      <c r="O197" s="75"/>
    </row>
    <row r="198" spans="1:15" x14ac:dyDescent="0.35">
      <c r="A198" s="73"/>
      <c r="B198" s="73"/>
      <c r="C198" s="73"/>
      <c r="D198" s="73"/>
      <c r="E198" s="73"/>
      <c r="F198" s="73"/>
      <c r="G198" s="73"/>
      <c r="H198" s="73"/>
      <c r="I198" s="73"/>
      <c r="J198" s="73"/>
      <c r="K198" s="73"/>
      <c r="L198" s="73"/>
      <c r="M198" s="74"/>
      <c r="N198" s="73"/>
      <c r="O198" s="75"/>
    </row>
    <row r="199" spans="1:15" x14ac:dyDescent="0.35">
      <c r="A199" s="73"/>
      <c r="B199" s="73"/>
      <c r="C199" s="73"/>
      <c r="D199" s="73"/>
      <c r="E199" s="73"/>
      <c r="F199" s="73"/>
      <c r="G199" s="73"/>
      <c r="H199" s="73"/>
      <c r="I199" s="73"/>
      <c r="J199" s="73"/>
      <c r="K199" s="73"/>
      <c r="L199" s="73"/>
      <c r="M199" s="74"/>
      <c r="N199" s="73"/>
      <c r="O199" s="75"/>
    </row>
    <row r="200" spans="1:15" x14ac:dyDescent="0.35">
      <c r="A200" s="73"/>
      <c r="B200" s="73"/>
      <c r="C200" s="73"/>
      <c r="D200" s="73"/>
      <c r="E200" s="73"/>
      <c r="F200" s="73"/>
      <c r="G200" s="73"/>
      <c r="H200" s="73"/>
      <c r="I200" s="73"/>
      <c r="J200" s="73"/>
      <c r="K200" s="73"/>
      <c r="L200" s="73"/>
      <c r="M200" s="74"/>
      <c r="N200" s="73"/>
      <c r="O200" s="75"/>
    </row>
    <row r="201" spans="1:15" x14ac:dyDescent="0.35">
      <c r="A201" s="73"/>
      <c r="B201" s="73"/>
      <c r="C201" s="73"/>
      <c r="D201" s="73"/>
      <c r="E201" s="73"/>
      <c r="F201" s="73"/>
      <c r="G201" s="73"/>
      <c r="H201" s="73"/>
      <c r="I201" s="73"/>
      <c r="J201" s="73"/>
      <c r="K201" s="73"/>
      <c r="L201" s="73"/>
      <c r="M201" s="74"/>
      <c r="N201" s="73"/>
      <c r="O201" s="75"/>
    </row>
    <row r="202" spans="1:15" x14ac:dyDescent="0.35">
      <c r="A202" s="73"/>
      <c r="B202" s="73"/>
      <c r="C202" s="73"/>
      <c r="D202" s="73"/>
      <c r="E202" s="73"/>
      <c r="F202" s="73"/>
      <c r="G202" s="73"/>
      <c r="H202" s="73"/>
      <c r="I202" s="73"/>
      <c r="J202" s="73"/>
      <c r="K202" s="73"/>
      <c r="L202" s="73"/>
      <c r="M202" s="74"/>
      <c r="N202" s="73"/>
      <c r="O202" s="75"/>
    </row>
    <row r="203" spans="1:15" x14ac:dyDescent="0.35">
      <c r="A203" s="73"/>
      <c r="B203" s="73"/>
      <c r="C203" s="73"/>
      <c r="D203" s="73"/>
      <c r="E203" s="73"/>
      <c r="F203" s="73"/>
      <c r="G203" s="73"/>
      <c r="H203" s="73"/>
      <c r="I203" s="73"/>
      <c r="J203" s="73"/>
      <c r="K203" s="73"/>
      <c r="L203" s="73"/>
      <c r="M203" s="74"/>
      <c r="N203" s="73"/>
      <c r="O203" s="75"/>
    </row>
    <row r="204" spans="1:15" x14ac:dyDescent="0.35">
      <c r="A204" s="73"/>
      <c r="B204" s="73"/>
      <c r="C204" s="73"/>
      <c r="D204" s="73"/>
      <c r="E204" s="73"/>
      <c r="F204" s="73"/>
      <c r="G204" s="73"/>
      <c r="H204" s="73"/>
      <c r="I204" s="73"/>
      <c r="J204" s="73"/>
      <c r="K204" s="73"/>
      <c r="L204" s="73"/>
      <c r="M204" s="74"/>
      <c r="N204" s="73"/>
      <c r="O204" s="75"/>
    </row>
    <row r="205" spans="1:15" x14ac:dyDescent="0.35">
      <c r="A205" s="73"/>
      <c r="B205" s="73"/>
      <c r="C205" s="73"/>
      <c r="D205" s="73"/>
      <c r="E205" s="73"/>
      <c r="F205" s="73"/>
      <c r="G205" s="73"/>
      <c r="H205" s="73"/>
      <c r="I205" s="73"/>
      <c r="J205" s="73"/>
      <c r="K205" s="73"/>
      <c r="L205" s="73"/>
      <c r="M205" s="74"/>
      <c r="N205" s="73"/>
      <c r="O205" s="75"/>
    </row>
    <row r="206" spans="1:15" x14ac:dyDescent="0.35">
      <c r="A206" s="73"/>
      <c r="B206" s="73"/>
      <c r="C206" s="73"/>
      <c r="D206" s="73"/>
      <c r="E206" s="73"/>
      <c r="F206" s="73"/>
      <c r="G206" s="73"/>
      <c r="H206" s="73"/>
      <c r="I206" s="73"/>
      <c r="J206" s="73"/>
      <c r="K206" s="73"/>
      <c r="L206" s="73"/>
      <c r="M206" s="74"/>
      <c r="N206" s="73"/>
      <c r="O206" s="75"/>
    </row>
    <row r="207" spans="1:15" x14ac:dyDescent="0.35">
      <c r="A207" s="73"/>
      <c r="B207" s="73"/>
      <c r="C207" s="73"/>
      <c r="D207" s="73"/>
      <c r="E207" s="73"/>
      <c r="F207" s="73"/>
      <c r="G207" s="73"/>
      <c r="H207" s="73"/>
      <c r="I207" s="73"/>
      <c r="J207" s="73"/>
      <c r="K207" s="73"/>
      <c r="L207" s="73"/>
      <c r="M207" s="74"/>
      <c r="N207" s="73"/>
      <c r="O207" s="75"/>
    </row>
    <row r="208" spans="1:15" x14ac:dyDescent="0.35">
      <c r="A208" s="73"/>
      <c r="B208" s="73"/>
      <c r="C208" s="73"/>
      <c r="D208" s="73"/>
      <c r="E208" s="73"/>
      <c r="F208" s="73"/>
      <c r="G208" s="73"/>
      <c r="H208" s="73"/>
      <c r="I208" s="73"/>
      <c r="J208" s="73"/>
      <c r="K208" s="73"/>
      <c r="L208" s="73"/>
      <c r="M208" s="74"/>
      <c r="N208" s="73"/>
      <c r="O208" s="75"/>
    </row>
    <row r="209" spans="1:15" x14ac:dyDescent="0.35">
      <c r="A209" s="73"/>
      <c r="B209" s="73"/>
      <c r="C209" s="73"/>
      <c r="D209" s="73"/>
      <c r="E209" s="73"/>
      <c r="F209" s="73"/>
      <c r="G209" s="73"/>
      <c r="H209" s="73"/>
      <c r="I209" s="73"/>
      <c r="J209" s="73"/>
      <c r="K209" s="73"/>
      <c r="L209" s="73"/>
      <c r="M209" s="74"/>
      <c r="N209" s="73"/>
      <c r="O209" s="75"/>
    </row>
    <row r="210" spans="1:15" x14ac:dyDescent="0.35">
      <c r="A210" s="73"/>
      <c r="B210" s="73"/>
      <c r="C210" s="73"/>
      <c r="D210" s="73"/>
      <c r="E210" s="73"/>
      <c r="F210" s="73"/>
      <c r="G210" s="73"/>
      <c r="H210" s="73"/>
      <c r="I210" s="73"/>
      <c r="J210" s="73"/>
      <c r="K210" s="73"/>
      <c r="L210" s="73"/>
      <c r="M210" s="74"/>
      <c r="N210" s="73"/>
      <c r="O210" s="75"/>
    </row>
    <row r="211" spans="1:15" x14ac:dyDescent="0.35">
      <c r="A211" s="73"/>
      <c r="B211" s="73"/>
      <c r="C211" s="73"/>
      <c r="D211" s="73"/>
      <c r="E211" s="73"/>
      <c r="F211" s="73"/>
      <c r="G211" s="73"/>
      <c r="H211" s="73"/>
      <c r="I211" s="73"/>
      <c r="J211" s="73"/>
      <c r="K211" s="73"/>
      <c r="L211" s="73"/>
      <c r="M211" s="74"/>
      <c r="N211" s="73"/>
      <c r="O211" s="75"/>
    </row>
    <row r="212" spans="1:15" x14ac:dyDescent="0.35">
      <c r="A212" s="73"/>
      <c r="B212" s="73"/>
      <c r="C212" s="73"/>
      <c r="D212" s="73"/>
      <c r="E212" s="73"/>
      <c r="F212" s="73"/>
      <c r="G212" s="73"/>
      <c r="H212" s="73"/>
      <c r="I212" s="73"/>
      <c r="J212" s="73"/>
      <c r="K212" s="73"/>
      <c r="L212" s="73"/>
      <c r="M212" s="74"/>
      <c r="N212" s="73"/>
      <c r="O212" s="75"/>
    </row>
    <row r="213" spans="1:15" x14ac:dyDescent="0.35">
      <c r="A213" s="73"/>
      <c r="B213" s="73"/>
      <c r="C213" s="73"/>
      <c r="D213" s="73"/>
      <c r="E213" s="73"/>
      <c r="F213" s="73"/>
      <c r="G213" s="73"/>
      <c r="H213" s="73"/>
      <c r="I213" s="73"/>
      <c r="J213" s="73"/>
      <c r="K213" s="73"/>
      <c r="L213" s="73"/>
      <c r="M213" s="74"/>
      <c r="N213" s="73"/>
      <c r="O213" s="75"/>
    </row>
    <row r="214" spans="1:15" x14ac:dyDescent="0.35">
      <c r="A214" s="73"/>
      <c r="B214" s="73"/>
      <c r="C214" s="73"/>
      <c r="D214" s="73"/>
      <c r="E214" s="73"/>
      <c r="F214" s="73"/>
      <c r="G214" s="73"/>
      <c r="H214" s="73"/>
      <c r="I214" s="73"/>
      <c r="J214" s="73"/>
      <c r="K214" s="73"/>
      <c r="L214" s="73"/>
      <c r="M214" s="74"/>
      <c r="N214" s="73"/>
      <c r="O214" s="75"/>
    </row>
    <row r="215" spans="1:15" x14ac:dyDescent="0.35">
      <c r="A215" s="73"/>
      <c r="B215" s="73"/>
      <c r="C215" s="73"/>
      <c r="D215" s="73"/>
      <c r="E215" s="73"/>
      <c r="F215" s="73"/>
      <c r="G215" s="73"/>
      <c r="H215" s="73"/>
      <c r="I215" s="73"/>
      <c r="J215" s="73"/>
      <c r="K215" s="73"/>
      <c r="L215" s="73"/>
      <c r="M215" s="74"/>
      <c r="N215" s="73"/>
      <c r="O215" s="75"/>
    </row>
    <row r="216" spans="1:15" x14ac:dyDescent="0.35">
      <c r="A216" s="73"/>
      <c r="B216" s="73"/>
      <c r="C216" s="73"/>
      <c r="D216" s="73"/>
      <c r="E216" s="73"/>
      <c r="F216" s="73"/>
      <c r="G216" s="73"/>
      <c r="H216" s="73"/>
      <c r="I216" s="73"/>
      <c r="J216" s="73"/>
      <c r="K216" s="73"/>
      <c r="L216" s="73"/>
      <c r="M216" s="74"/>
      <c r="N216" s="73"/>
      <c r="O216" s="75"/>
    </row>
    <row r="217" spans="1:15" x14ac:dyDescent="0.35">
      <c r="A217" s="73"/>
      <c r="B217" s="73"/>
      <c r="C217" s="73"/>
      <c r="D217" s="73"/>
      <c r="E217" s="73"/>
      <c r="F217" s="73"/>
      <c r="G217" s="73"/>
      <c r="H217" s="73"/>
      <c r="I217" s="73"/>
      <c r="J217" s="73"/>
      <c r="K217" s="73"/>
      <c r="L217" s="73"/>
      <c r="M217" s="74"/>
      <c r="N217" s="73"/>
      <c r="O217" s="75"/>
    </row>
    <row r="218" spans="1:15" x14ac:dyDescent="0.35">
      <c r="A218" s="73"/>
      <c r="B218" s="73"/>
      <c r="C218" s="73"/>
      <c r="D218" s="73"/>
      <c r="E218" s="73"/>
      <c r="F218" s="73"/>
      <c r="G218" s="73"/>
      <c r="H218" s="73"/>
      <c r="I218" s="73"/>
      <c r="J218" s="73"/>
      <c r="K218" s="73"/>
      <c r="L218" s="73"/>
      <c r="M218" s="74"/>
      <c r="N218" s="73"/>
      <c r="O218" s="75"/>
    </row>
    <row r="219" spans="1:15" x14ac:dyDescent="0.35">
      <c r="A219" s="73"/>
      <c r="B219" s="73"/>
      <c r="C219" s="73"/>
      <c r="D219" s="73"/>
      <c r="E219" s="73"/>
      <c r="F219" s="73"/>
      <c r="G219" s="73"/>
      <c r="H219" s="73"/>
      <c r="I219" s="73"/>
      <c r="J219" s="73"/>
      <c r="K219" s="73"/>
      <c r="L219" s="73"/>
      <c r="M219" s="74"/>
      <c r="N219" s="73"/>
      <c r="O219" s="75"/>
    </row>
    <row r="220" spans="1:15" x14ac:dyDescent="0.35">
      <c r="A220" s="73"/>
      <c r="B220" s="73"/>
      <c r="C220" s="73"/>
      <c r="D220" s="73"/>
      <c r="E220" s="73"/>
      <c r="F220" s="73"/>
      <c r="G220" s="73"/>
      <c r="H220" s="73"/>
      <c r="I220" s="73"/>
      <c r="J220" s="73"/>
      <c r="K220" s="73"/>
      <c r="L220" s="73"/>
      <c r="M220" s="74"/>
      <c r="N220" s="73"/>
      <c r="O220" s="75"/>
    </row>
    <row r="221" spans="1:15" x14ac:dyDescent="0.35">
      <c r="A221" s="73"/>
      <c r="B221" s="73"/>
      <c r="C221" s="73"/>
      <c r="D221" s="73"/>
      <c r="E221" s="73"/>
      <c r="F221" s="73"/>
      <c r="G221" s="73"/>
      <c r="H221" s="73"/>
      <c r="I221" s="73"/>
      <c r="J221" s="73"/>
      <c r="K221" s="73"/>
      <c r="L221" s="73"/>
      <c r="M221" s="74"/>
      <c r="N221" s="73"/>
      <c r="O221" s="75"/>
    </row>
    <row r="222" spans="1:15" x14ac:dyDescent="0.35">
      <c r="A222" s="73"/>
      <c r="B222" s="73"/>
      <c r="C222" s="73"/>
      <c r="D222" s="73"/>
      <c r="E222" s="73"/>
      <c r="F222" s="73"/>
      <c r="G222" s="73"/>
      <c r="H222" s="73"/>
      <c r="I222" s="73"/>
      <c r="J222" s="73"/>
      <c r="K222" s="73"/>
      <c r="L222" s="73"/>
      <c r="M222" s="74"/>
      <c r="N222" s="73"/>
      <c r="O222" s="75"/>
    </row>
    <row r="223" spans="1:15" x14ac:dyDescent="0.35">
      <c r="A223" s="73"/>
      <c r="B223" s="73"/>
      <c r="C223" s="73"/>
      <c r="D223" s="73"/>
      <c r="E223" s="73"/>
      <c r="F223" s="73"/>
      <c r="G223" s="73"/>
      <c r="H223" s="73"/>
      <c r="I223" s="73"/>
      <c r="J223" s="73"/>
      <c r="K223" s="73"/>
      <c r="L223" s="73"/>
      <c r="M223" s="74"/>
      <c r="N223" s="73"/>
      <c r="O223" s="75"/>
    </row>
    <row r="224" spans="1:15" x14ac:dyDescent="0.35">
      <c r="A224" s="73"/>
      <c r="B224" s="73"/>
      <c r="C224" s="73"/>
      <c r="D224" s="73"/>
      <c r="E224" s="73"/>
      <c r="F224" s="73"/>
      <c r="G224" s="73"/>
      <c r="H224" s="73"/>
      <c r="I224" s="73"/>
      <c r="J224" s="73"/>
      <c r="K224" s="73"/>
      <c r="L224" s="73"/>
      <c r="M224" s="74"/>
      <c r="N224" s="73"/>
      <c r="O224" s="75"/>
    </row>
    <row r="225" spans="1:15" x14ac:dyDescent="0.35">
      <c r="A225" s="73"/>
      <c r="B225" s="73"/>
      <c r="C225" s="73"/>
      <c r="D225" s="73"/>
      <c r="E225" s="73"/>
      <c r="F225" s="73"/>
      <c r="G225" s="73"/>
      <c r="H225" s="73"/>
      <c r="I225" s="73"/>
      <c r="J225" s="73"/>
      <c r="K225" s="73"/>
      <c r="L225" s="73"/>
      <c r="M225" s="74"/>
      <c r="N225" s="73"/>
      <c r="O225" s="75"/>
    </row>
    <row r="226" spans="1:15" x14ac:dyDescent="0.35">
      <c r="A226" s="73"/>
      <c r="B226" s="73"/>
      <c r="C226" s="73"/>
      <c r="D226" s="73"/>
      <c r="E226" s="73"/>
      <c r="F226" s="73"/>
      <c r="G226" s="73"/>
      <c r="H226" s="73"/>
      <c r="I226" s="73"/>
      <c r="J226" s="73"/>
      <c r="K226" s="73"/>
      <c r="L226" s="73"/>
      <c r="M226" s="74"/>
      <c r="N226" s="73"/>
      <c r="O226" s="75"/>
    </row>
    <row r="227" spans="1:15" x14ac:dyDescent="0.35">
      <c r="A227" s="73"/>
      <c r="B227" s="73"/>
      <c r="C227" s="73"/>
      <c r="D227" s="73"/>
      <c r="E227" s="73"/>
      <c r="F227" s="73"/>
      <c r="G227" s="73"/>
      <c r="H227" s="73"/>
      <c r="I227" s="73"/>
      <c r="J227" s="73"/>
      <c r="K227" s="73"/>
      <c r="L227" s="73"/>
      <c r="M227" s="74"/>
      <c r="N227" s="73"/>
      <c r="O227" s="75"/>
    </row>
    <row r="228" spans="1:15" x14ac:dyDescent="0.35">
      <c r="A228" s="73"/>
      <c r="B228" s="73"/>
      <c r="C228" s="73"/>
      <c r="D228" s="73"/>
      <c r="E228" s="73"/>
      <c r="F228" s="73"/>
      <c r="G228" s="73"/>
      <c r="H228" s="73"/>
      <c r="I228" s="73"/>
      <c r="J228" s="73"/>
      <c r="K228" s="73"/>
      <c r="L228" s="73"/>
      <c r="M228" s="74"/>
      <c r="N228" s="73"/>
      <c r="O228" s="75"/>
    </row>
    <row r="229" spans="1:15" x14ac:dyDescent="0.35">
      <c r="A229" s="73"/>
      <c r="B229" s="73"/>
      <c r="C229" s="73"/>
      <c r="D229" s="73"/>
      <c r="E229" s="73"/>
      <c r="F229" s="73"/>
      <c r="G229" s="73"/>
      <c r="H229" s="73"/>
      <c r="I229" s="73"/>
      <c r="J229" s="73"/>
      <c r="K229" s="73"/>
      <c r="L229" s="73"/>
      <c r="M229" s="74"/>
      <c r="N229" s="73"/>
      <c r="O229" s="75"/>
    </row>
    <row r="230" spans="1:15" x14ac:dyDescent="0.35">
      <c r="A230" s="73"/>
      <c r="B230" s="73"/>
      <c r="C230" s="73"/>
      <c r="D230" s="73"/>
      <c r="E230" s="73"/>
      <c r="F230" s="73"/>
      <c r="G230" s="73"/>
      <c r="H230" s="73"/>
      <c r="I230" s="73"/>
      <c r="J230" s="73"/>
      <c r="K230" s="73"/>
      <c r="L230" s="73"/>
      <c r="M230" s="74"/>
      <c r="N230" s="73"/>
      <c r="O230" s="75"/>
    </row>
    <row r="231" spans="1:15" x14ac:dyDescent="0.35">
      <c r="A231" s="73"/>
      <c r="B231" s="73"/>
      <c r="C231" s="73"/>
      <c r="D231" s="73"/>
      <c r="E231" s="73"/>
      <c r="F231" s="73"/>
      <c r="G231" s="73"/>
      <c r="H231" s="73"/>
      <c r="I231" s="73"/>
      <c r="J231" s="73"/>
      <c r="K231" s="73"/>
      <c r="L231" s="73"/>
      <c r="M231" s="74"/>
      <c r="N231" s="73"/>
      <c r="O231" s="75"/>
    </row>
    <row r="232" spans="1:15" x14ac:dyDescent="0.35">
      <c r="A232" s="73"/>
      <c r="B232" s="73"/>
      <c r="C232" s="73"/>
      <c r="D232" s="73"/>
      <c r="E232" s="73"/>
      <c r="F232" s="73"/>
      <c r="G232" s="73"/>
      <c r="H232" s="73"/>
      <c r="I232" s="73"/>
      <c r="J232" s="73"/>
      <c r="K232" s="73"/>
      <c r="L232" s="73"/>
      <c r="M232" s="74"/>
      <c r="N232" s="73"/>
      <c r="O232" s="75"/>
    </row>
    <row r="233" spans="1:15" x14ac:dyDescent="0.35">
      <c r="A233" s="73"/>
      <c r="B233" s="73"/>
      <c r="C233" s="73"/>
      <c r="D233" s="73"/>
      <c r="E233" s="73"/>
      <c r="F233" s="73"/>
      <c r="G233" s="73"/>
      <c r="H233" s="73"/>
      <c r="I233" s="73"/>
      <c r="J233" s="73"/>
      <c r="K233" s="73"/>
      <c r="L233" s="73"/>
      <c r="M233" s="74"/>
      <c r="N233" s="73"/>
      <c r="O233" s="75"/>
    </row>
    <row r="234" spans="1:15" x14ac:dyDescent="0.35">
      <c r="A234" s="73"/>
      <c r="B234" s="73"/>
      <c r="C234" s="73"/>
      <c r="D234" s="73"/>
      <c r="E234" s="73"/>
      <c r="F234" s="73"/>
      <c r="G234" s="73"/>
      <c r="H234" s="73"/>
      <c r="I234" s="73"/>
      <c r="J234" s="73"/>
      <c r="K234" s="73"/>
      <c r="L234" s="73"/>
      <c r="M234" s="74"/>
      <c r="N234" s="73"/>
      <c r="O234" s="75"/>
    </row>
    <row r="235" spans="1:15" x14ac:dyDescent="0.35">
      <c r="A235" s="73"/>
      <c r="B235" s="73"/>
      <c r="C235" s="73"/>
      <c r="D235" s="73"/>
      <c r="E235" s="73"/>
      <c r="F235" s="73"/>
      <c r="G235" s="73"/>
      <c r="H235" s="73"/>
      <c r="I235" s="73"/>
      <c r="J235" s="73"/>
      <c r="K235" s="73"/>
      <c r="L235" s="73"/>
      <c r="M235" s="74"/>
      <c r="N235" s="73"/>
      <c r="O235" s="75"/>
    </row>
    <row r="236" spans="1:15" x14ac:dyDescent="0.35">
      <c r="A236" s="73"/>
      <c r="B236" s="73"/>
      <c r="C236" s="73"/>
      <c r="D236" s="73"/>
      <c r="E236" s="73"/>
      <c r="F236" s="73"/>
      <c r="G236" s="73"/>
      <c r="H236" s="73"/>
      <c r="I236" s="73"/>
      <c r="J236" s="73"/>
      <c r="K236" s="73"/>
      <c r="L236" s="73"/>
      <c r="M236" s="74"/>
      <c r="N236" s="73"/>
      <c r="O236" s="75"/>
    </row>
    <row r="237" spans="1:15" x14ac:dyDescent="0.35">
      <c r="A237" s="73"/>
      <c r="B237" s="73"/>
      <c r="C237" s="73"/>
      <c r="D237" s="73"/>
      <c r="E237" s="73"/>
      <c r="F237" s="73"/>
      <c r="G237" s="73"/>
      <c r="H237" s="73"/>
      <c r="I237" s="73"/>
      <c r="J237" s="73"/>
      <c r="K237" s="73"/>
      <c r="L237" s="73"/>
      <c r="M237" s="74"/>
      <c r="N237" s="73"/>
      <c r="O237" s="75"/>
    </row>
    <row r="238" spans="1:15" x14ac:dyDescent="0.35">
      <c r="A238" s="73"/>
      <c r="B238" s="73"/>
      <c r="C238" s="73"/>
      <c r="D238" s="73"/>
      <c r="E238" s="73"/>
      <c r="F238" s="73"/>
      <c r="G238" s="73"/>
      <c r="H238" s="73"/>
      <c r="I238" s="73"/>
      <c r="J238" s="73"/>
      <c r="K238" s="73"/>
      <c r="L238" s="73"/>
      <c r="M238" s="74"/>
      <c r="N238" s="73"/>
      <c r="O238" s="75"/>
    </row>
    <row r="239" spans="1:15" x14ac:dyDescent="0.35">
      <c r="A239" s="73"/>
      <c r="B239" s="73"/>
      <c r="C239" s="73"/>
      <c r="D239" s="73"/>
      <c r="E239" s="73"/>
      <c r="F239" s="73"/>
      <c r="G239" s="73"/>
      <c r="H239" s="73"/>
      <c r="I239" s="73"/>
      <c r="J239" s="73"/>
      <c r="K239" s="73"/>
      <c r="L239" s="73"/>
      <c r="M239" s="74"/>
      <c r="N239" s="73"/>
      <c r="O239" s="75"/>
    </row>
    <row r="240" spans="1:15" x14ac:dyDescent="0.35">
      <c r="A240" s="73"/>
      <c r="B240" s="73"/>
      <c r="C240" s="73"/>
      <c r="D240" s="73"/>
      <c r="E240" s="73"/>
      <c r="F240" s="73"/>
      <c r="G240" s="73"/>
      <c r="H240" s="73"/>
      <c r="I240" s="73"/>
      <c r="J240" s="73"/>
      <c r="K240" s="73"/>
      <c r="L240" s="73"/>
      <c r="M240" s="74"/>
      <c r="N240" s="73"/>
      <c r="O240" s="75"/>
    </row>
    <row r="241" spans="1:15" x14ac:dyDescent="0.35">
      <c r="A241" s="73"/>
      <c r="B241" s="73"/>
      <c r="C241" s="73"/>
      <c r="D241" s="73"/>
      <c r="E241" s="73"/>
      <c r="F241" s="73"/>
      <c r="G241" s="73"/>
      <c r="H241" s="73"/>
      <c r="I241" s="73"/>
      <c r="J241" s="73"/>
      <c r="K241" s="73"/>
      <c r="L241" s="73"/>
      <c r="M241" s="74"/>
      <c r="N241" s="73"/>
      <c r="O241" s="75"/>
    </row>
    <row r="242" spans="1:15" x14ac:dyDescent="0.35">
      <c r="A242" s="73"/>
      <c r="B242" s="73"/>
      <c r="C242" s="73"/>
      <c r="D242" s="73"/>
      <c r="E242" s="73"/>
      <c r="F242" s="73"/>
      <c r="G242" s="73"/>
      <c r="H242" s="73"/>
      <c r="I242" s="73"/>
      <c r="J242" s="73"/>
      <c r="K242" s="73"/>
      <c r="L242" s="73"/>
      <c r="M242" s="74"/>
      <c r="N242" s="73"/>
      <c r="O242" s="75"/>
    </row>
    <row r="243" spans="1:15" x14ac:dyDescent="0.35">
      <c r="A243" s="73"/>
      <c r="B243" s="73"/>
      <c r="C243" s="73"/>
      <c r="D243" s="73"/>
      <c r="E243" s="73"/>
      <c r="F243" s="73"/>
      <c r="G243" s="73"/>
      <c r="H243" s="73"/>
      <c r="I243" s="73"/>
      <c r="J243" s="73"/>
      <c r="K243" s="73"/>
      <c r="L243" s="73"/>
      <c r="M243" s="74"/>
      <c r="N243" s="73"/>
      <c r="O243" s="75"/>
    </row>
    <row r="244" spans="1:15" x14ac:dyDescent="0.35">
      <c r="A244" s="73"/>
      <c r="B244" s="73"/>
      <c r="C244" s="73"/>
      <c r="D244" s="73"/>
      <c r="E244" s="73"/>
      <c r="F244" s="73"/>
      <c r="G244" s="73"/>
      <c r="H244" s="73"/>
      <c r="I244" s="73"/>
      <c r="J244" s="73"/>
      <c r="K244" s="73"/>
      <c r="L244" s="73"/>
      <c r="M244" s="74"/>
      <c r="N244" s="73"/>
      <c r="O244" s="75"/>
    </row>
    <row r="245" spans="1:15" x14ac:dyDescent="0.35">
      <c r="A245" s="73"/>
      <c r="B245" s="73"/>
      <c r="C245" s="73"/>
      <c r="D245" s="73"/>
      <c r="E245" s="73"/>
      <c r="F245" s="73"/>
      <c r="G245" s="73"/>
      <c r="H245" s="73"/>
      <c r="I245" s="73"/>
      <c r="J245" s="73"/>
      <c r="K245" s="73"/>
      <c r="L245" s="73"/>
      <c r="M245" s="74"/>
      <c r="N245" s="73"/>
      <c r="O245" s="75"/>
    </row>
    <row r="246" spans="1:15" x14ac:dyDescent="0.35">
      <c r="A246" s="73"/>
      <c r="B246" s="73"/>
      <c r="C246" s="73"/>
      <c r="D246" s="73"/>
      <c r="E246" s="73"/>
      <c r="F246" s="73"/>
      <c r="G246" s="73"/>
      <c r="H246" s="73"/>
      <c r="I246" s="73"/>
      <c r="J246" s="73"/>
      <c r="K246" s="73"/>
      <c r="L246" s="73"/>
      <c r="M246" s="74"/>
      <c r="N246" s="73"/>
      <c r="O246" s="75"/>
    </row>
    <row r="247" spans="1:15" x14ac:dyDescent="0.35">
      <c r="A247" s="73"/>
      <c r="B247" s="73"/>
      <c r="C247" s="73"/>
      <c r="D247" s="73"/>
      <c r="E247" s="73"/>
      <c r="F247" s="73"/>
      <c r="G247" s="73"/>
      <c r="H247" s="73"/>
      <c r="I247" s="73"/>
      <c r="J247" s="73"/>
      <c r="K247" s="73"/>
      <c r="L247" s="73"/>
      <c r="M247" s="74"/>
      <c r="N247" s="73"/>
      <c r="O247" s="75"/>
    </row>
    <row r="248" spans="1:15" x14ac:dyDescent="0.35">
      <c r="A248" s="73"/>
      <c r="B248" s="73"/>
      <c r="C248" s="73"/>
      <c r="D248" s="73"/>
      <c r="E248" s="73"/>
      <c r="F248" s="73"/>
      <c r="G248" s="73"/>
      <c r="H248" s="73"/>
      <c r="I248" s="73"/>
      <c r="J248" s="73"/>
      <c r="K248" s="73"/>
      <c r="L248" s="73"/>
      <c r="M248" s="74"/>
      <c r="N248" s="73"/>
      <c r="O248" s="75"/>
    </row>
    <row r="249" spans="1:15" x14ac:dyDescent="0.35">
      <c r="A249" s="73"/>
      <c r="B249" s="73"/>
      <c r="C249" s="73"/>
      <c r="D249" s="73"/>
      <c r="E249" s="73"/>
      <c r="F249" s="73"/>
      <c r="G249" s="73"/>
      <c r="H249" s="73"/>
      <c r="I249" s="73"/>
      <c r="J249" s="73"/>
      <c r="K249" s="73"/>
      <c r="L249" s="73"/>
      <c r="M249" s="74"/>
      <c r="N249" s="73"/>
      <c r="O249" s="75"/>
    </row>
    <row r="250" spans="1:15" x14ac:dyDescent="0.35">
      <c r="A250" s="73"/>
      <c r="B250" s="73"/>
      <c r="C250" s="73"/>
      <c r="D250" s="73"/>
      <c r="E250" s="73"/>
      <c r="F250" s="73"/>
      <c r="G250" s="73"/>
      <c r="H250" s="73"/>
      <c r="I250" s="73"/>
      <c r="J250" s="73"/>
      <c r="K250" s="73"/>
      <c r="L250" s="73"/>
      <c r="M250" s="74"/>
      <c r="N250" s="73"/>
      <c r="O250" s="75"/>
    </row>
    <row r="251" spans="1:15" x14ac:dyDescent="0.35">
      <c r="A251" s="73"/>
      <c r="B251" s="73"/>
      <c r="C251" s="73"/>
      <c r="D251" s="73"/>
      <c r="E251" s="73"/>
      <c r="F251" s="73"/>
      <c r="G251" s="73"/>
      <c r="H251" s="73"/>
      <c r="I251" s="73"/>
      <c r="J251" s="73"/>
      <c r="K251" s="73"/>
      <c r="L251" s="73"/>
      <c r="M251" s="74"/>
      <c r="N251" s="73"/>
      <c r="O251" s="75"/>
    </row>
    <row r="252" spans="1:15" x14ac:dyDescent="0.35">
      <c r="A252" s="73"/>
      <c r="B252" s="73"/>
      <c r="C252" s="73"/>
      <c r="D252" s="73"/>
      <c r="E252" s="73"/>
      <c r="F252" s="73"/>
      <c r="G252" s="73"/>
      <c r="H252" s="73"/>
      <c r="I252" s="73"/>
      <c r="J252" s="73"/>
      <c r="K252" s="73"/>
      <c r="L252" s="73"/>
      <c r="M252" s="74"/>
      <c r="N252" s="73"/>
      <c r="O252" s="75"/>
    </row>
    <row r="253" spans="1:15" x14ac:dyDescent="0.35">
      <c r="A253" s="73"/>
      <c r="B253" s="73"/>
      <c r="C253" s="73"/>
      <c r="D253" s="73"/>
      <c r="E253" s="73"/>
      <c r="F253" s="73"/>
      <c r="G253" s="73"/>
      <c r="H253" s="73"/>
      <c r="I253" s="73"/>
      <c r="J253" s="73"/>
      <c r="K253" s="73"/>
      <c r="L253" s="73"/>
      <c r="M253" s="74"/>
      <c r="N253" s="73"/>
      <c r="O253" s="75"/>
    </row>
    <row r="254" spans="1:15" x14ac:dyDescent="0.35">
      <c r="A254" s="73"/>
      <c r="B254" s="73"/>
      <c r="C254" s="73"/>
      <c r="D254" s="73"/>
      <c r="E254" s="73"/>
      <c r="F254" s="73"/>
      <c r="G254" s="73"/>
      <c r="H254" s="73"/>
      <c r="I254" s="73"/>
      <c r="J254" s="73"/>
      <c r="K254" s="73"/>
      <c r="L254" s="73"/>
      <c r="M254" s="74"/>
      <c r="N254" s="73"/>
      <c r="O254" s="75"/>
    </row>
    <row r="255" spans="1:15" x14ac:dyDescent="0.35">
      <c r="A255" s="73"/>
      <c r="B255" s="73"/>
      <c r="C255" s="73"/>
      <c r="D255" s="73"/>
      <c r="E255" s="73"/>
      <c r="F255" s="73"/>
      <c r="G255" s="73"/>
      <c r="H255" s="73"/>
      <c r="I255" s="73"/>
      <c r="J255" s="73"/>
      <c r="K255" s="73"/>
      <c r="L255" s="73"/>
      <c r="M255" s="74"/>
      <c r="N255" s="73"/>
      <c r="O255" s="75"/>
    </row>
    <row r="256" spans="1:15" x14ac:dyDescent="0.35">
      <c r="A256" s="73"/>
      <c r="B256" s="73"/>
      <c r="C256" s="73"/>
      <c r="D256" s="73"/>
      <c r="E256" s="73"/>
      <c r="F256" s="73"/>
      <c r="G256" s="73"/>
      <c r="H256" s="73"/>
      <c r="I256" s="73"/>
      <c r="J256" s="73"/>
      <c r="K256" s="73"/>
      <c r="L256" s="73"/>
      <c r="M256" s="74"/>
      <c r="N256" s="73"/>
      <c r="O256" s="75"/>
    </row>
    <row r="257" spans="1:15" x14ac:dyDescent="0.35">
      <c r="A257" s="73"/>
      <c r="B257" s="73"/>
      <c r="C257" s="73"/>
      <c r="D257" s="73"/>
      <c r="E257" s="73"/>
      <c r="F257" s="73"/>
      <c r="G257" s="73"/>
      <c r="H257" s="73"/>
      <c r="I257" s="73"/>
      <c r="J257" s="73"/>
      <c r="K257" s="73"/>
      <c r="L257" s="73"/>
      <c r="M257" s="74"/>
      <c r="N257" s="73"/>
      <c r="O257" s="75"/>
    </row>
    <row r="258" spans="1:15" x14ac:dyDescent="0.35">
      <c r="A258" s="73"/>
      <c r="B258" s="73"/>
      <c r="C258" s="73"/>
      <c r="D258" s="73"/>
      <c r="E258" s="73"/>
      <c r="F258" s="73"/>
      <c r="G258" s="73"/>
      <c r="H258" s="73"/>
      <c r="I258" s="73"/>
      <c r="J258" s="73"/>
      <c r="K258" s="73"/>
      <c r="L258" s="73"/>
      <c r="M258" s="74"/>
      <c r="N258" s="73"/>
      <c r="O258" s="75"/>
    </row>
    <row r="259" spans="1:15" x14ac:dyDescent="0.35">
      <c r="A259" s="73"/>
      <c r="B259" s="73"/>
      <c r="C259" s="73"/>
      <c r="D259" s="73"/>
      <c r="E259" s="73"/>
      <c r="F259" s="73"/>
      <c r="G259" s="73"/>
      <c r="H259" s="73"/>
      <c r="I259" s="73"/>
      <c r="J259" s="73"/>
      <c r="K259" s="73"/>
      <c r="L259" s="73"/>
      <c r="M259" s="74"/>
      <c r="N259" s="73"/>
      <c r="O259" s="75"/>
    </row>
    <row r="260" spans="1:15" x14ac:dyDescent="0.35">
      <c r="A260" s="73"/>
      <c r="B260" s="73"/>
      <c r="C260" s="73"/>
      <c r="D260" s="73"/>
      <c r="E260" s="73"/>
      <c r="F260" s="73"/>
      <c r="G260" s="73"/>
      <c r="H260" s="73"/>
      <c r="I260" s="73"/>
      <c r="J260" s="73"/>
      <c r="K260" s="73"/>
      <c r="L260" s="73"/>
      <c r="M260" s="74"/>
      <c r="N260" s="73"/>
      <c r="O260" s="75"/>
    </row>
    <row r="261" spans="1:15" x14ac:dyDescent="0.35">
      <c r="A261" s="73"/>
      <c r="B261" s="73"/>
      <c r="C261" s="73"/>
      <c r="D261" s="73"/>
      <c r="E261" s="73"/>
      <c r="F261" s="73"/>
      <c r="G261" s="73"/>
      <c r="H261" s="73"/>
      <c r="I261" s="73"/>
      <c r="J261" s="73"/>
      <c r="K261" s="73"/>
      <c r="L261" s="73"/>
      <c r="M261" s="74"/>
      <c r="N261" s="73"/>
      <c r="O261" s="75"/>
    </row>
    <row r="262" spans="1:15" x14ac:dyDescent="0.35">
      <c r="A262" s="73"/>
      <c r="B262" s="73"/>
      <c r="C262" s="73"/>
      <c r="D262" s="73"/>
      <c r="E262" s="73"/>
      <c r="F262" s="73"/>
      <c r="G262" s="73"/>
      <c r="H262" s="73"/>
      <c r="I262" s="73"/>
      <c r="J262" s="73"/>
      <c r="K262" s="73"/>
      <c r="L262" s="73"/>
      <c r="M262" s="74"/>
      <c r="N262" s="73"/>
      <c r="O262" s="75"/>
    </row>
    <row r="263" spans="1:15" x14ac:dyDescent="0.35">
      <c r="A263" s="73"/>
      <c r="B263" s="73"/>
      <c r="C263" s="73"/>
      <c r="D263" s="73"/>
      <c r="E263" s="73"/>
      <c r="F263" s="73"/>
      <c r="G263" s="73"/>
      <c r="H263" s="73"/>
      <c r="I263" s="73"/>
      <c r="J263" s="73"/>
      <c r="K263" s="73"/>
      <c r="L263" s="73"/>
      <c r="M263" s="74"/>
      <c r="N263" s="73"/>
      <c r="O263" s="75"/>
    </row>
    <row r="264" spans="1:15" x14ac:dyDescent="0.35">
      <c r="A264" s="73"/>
      <c r="B264" s="73"/>
      <c r="C264" s="73"/>
      <c r="D264" s="73"/>
      <c r="E264" s="73"/>
      <c r="F264" s="73"/>
      <c r="G264" s="73"/>
      <c r="H264" s="73"/>
      <c r="I264" s="73"/>
      <c r="J264" s="73"/>
      <c r="K264" s="73"/>
      <c r="L264" s="73"/>
      <c r="M264" s="74"/>
      <c r="N264" s="73"/>
      <c r="O264" s="75"/>
    </row>
    <row r="265" spans="1:15" x14ac:dyDescent="0.35">
      <c r="A265" s="73"/>
      <c r="B265" s="73"/>
      <c r="C265" s="73"/>
      <c r="D265" s="73"/>
      <c r="E265" s="73"/>
      <c r="F265" s="73"/>
      <c r="G265" s="73"/>
      <c r="H265" s="73"/>
      <c r="I265" s="73"/>
      <c r="J265" s="73"/>
      <c r="K265" s="73"/>
      <c r="L265" s="73"/>
      <c r="M265" s="74"/>
      <c r="N265" s="73"/>
      <c r="O265" s="75"/>
    </row>
    <row r="266" spans="1:15" x14ac:dyDescent="0.35">
      <c r="A266" s="73"/>
      <c r="B266" s="73"/>
      <c r="C266" s="73"/>
      <c r="D266" s="73"/>
      <c r="E266" s="73"/>
      <c r="F266" s="73"/>
      <c r="G266" s="73"/>
      <c r="H266" s="73"/>
      <c r="I266" s="73"/>
      <c r="J266" s="73"/>
      <c r="K266" s="73"/>
      <c r="L266" s="73"/>
      <c r="M266" s="74"/>
      <c r="N266" s="73"/>
      <c r="O266" s="75"/>
    </row>
    <row r="267" spans="1:15" x14ac:dyDescent="0.35">
      <c r="A267" s="73"/>
      <c r="B267" s="73"/>
      <c r="C267" s="73"/>
      <c r="D267" s="73"/>
      <c r="E267" s="73"/>
      <c r="F267" s="73"/>
      <c r="G267" s="73"/>
      <c r="H267" s="73"/>
      <c r="I267" s="73"/>
      <c r="J267" s="73"/>
      <c r="K267" s="73"/>
      <c r="L267" s="73"/>
      <c r="M267" s="74"/>
      <c r="N267" s="73"/>
      <c r="O267" s="75"/>
    </row>
    <row r="268" spans="1:15" x14ac:dyDescent="0.35">
      <c r="A268" s="73"/>
      <c r="B268" s="73"/>
      <c r="C268" s="73"/>
      <c r="D268" s="73"/>
      <c r="E268" s="73"/>
      <c r="F268" s="73"/>
      <c r="G268" s="73"/>
      <c r="H268" s="73"/>
      <c r="I268" s="73"/>
      <c r="J268" s="73"/>
      <c r="K268" s="73"/>
      <c r="L268" s="73"/>
      <c r="M268" s="74"/>
      <c r="N268" s="73"/>
      <c r="O268" s="75"/>
    </row>
    <row r="269" spans="1:15" x14ac:dyDescent="0.35">
      <c r="A269" s="73"/>
      <c r="B269" s="73"/>
      <c r="C269" s="73"/>
      <c r="D269" s="73"/>
      <c r="E269" s="73"/>
      <c r="F269" s="73"/>
      <c r="G269" s="73"/>
      <c r="H269" s="73"/>
      <c r="I269" s="73"/>
      <c r="J269" s="73"/>
      <c r="K269" s="73"/>
      <c r="L269" s="73"/>
      <c r="M269" s="74"/>
      <c r="N269" s="73"/>
      <c r="O269" s="75"/>
    </row>
    <row r="270" spans="1:15" x14ac:dyDescent="0.35">
      <c r="A270" s="73"/>
      <c r="B270" s="73"/>
      <c r="C270" s="73"/>
      <c r="D270" s="73"/>
      <c r="E270" s="73"/>
      <c r="F270" s="73"/>
      <c r="G270" s="73"/>
      <c r="H270" s="73"/>
      <c r="I270" s="73"/>
      <c r="J270" s="73"/>
      <c r="K270" s="73"/>
      <c r="L270" s="73"/>
      <c r="M270" s="74"/>
      <c r="N270" s="73"/>
      <c r="O270" s="75"/>
    </row>
    <row r="271" spans="1:15" x14ac:dyDescent="0.35">
      <c r="A271" s="73"/>
      <c r="B271" s="73"/>
      <c r="C271" s="73"/>
      <c r="D271" s="73"/>
      <c r="E271" s="73"/>
      <c r="F271" s="73"/>
      <c r="G271" s="73"/>
      <c r="H271" s="73"/>
      <c r="I271" s="73"/>
      <c r="J271" s="73"/>
      <c r="K271" s="73"/>
      <c r="L271" s="73"/>
      <c r="M271" s="74"/>
      <c r="N271" s="73"/>
      <c r="O271" s="75"/>
    </row>
    <row r="272" spans="1:15" x14ac:dyDescent="0.35">
      <c r="A272" s="73"/>
      <c r="B272" s="73"/>
      <c r="C272" s="73"/>
      <c r="D272" s="73"/>
      <c r="E272" s="73"/>
      <c r="F272" s="73"/>
      <c r="G272" s="73"/>
      <c r="H272" s="73"/>
      <c r="I272" s="73"/>
      <c r="J272" s="73"/>
      <c r="K272" s="73"/>
      <c r="L272" s="73"/>
      <c r="M272" s="74"/>
      <c r="N272" s="73"/>
      <c r="O272" s="75"/>
    </row>
    <row r="273" spans="1:15" x14ac:dyDescent="0.35">
      <c r="A273" s="73"/>
      <c r="B273" s="73"/>
      <c r="C273" s="73"/>
      <c r="D273" s="73"/>
      <c r="E273" s="73"/>
      <c r="F273" s="73"/>
      <c r="G273" s="73"/>
      <c r="H273" s="73"/>
      <c r="I273" s="73"/>
      <c r="J273" s="73"/>
      <c r="K273" s="73"/>
      <c r="L273" s="73"/>
      <c r="M273" s="74"/>
      <c r="N273" s="73"/>
      <c r="O273" s="75"/>
    </row>
    <row r="274" spans="1:15" x14ac:dyDescent="0.35">
      <c r="A274" s="73"/>
      <c r="B274" s="73"/>
      <c r="C274" s="73"/>
      <c r="D274" s="73"/>
      <c r="E274" s="73"/>
      <c r="F274" s="73"/>
      <c r="G274" s="73"/>
      <c r="H274" s="73"/>
      <c r="I274" s="73"/>
      <c r="J274" s="73"/>
      <c r="K274" s="73"/>
      <c r="L274" s="73"/>
      <c r="M274" s="74"/>
      <c r="N274" s="73"/>
      <c r="O274" s="75"/>
    </row>
    <row r="275" spans="1:15" x14ac:dyDescent="0.35">
      <c r="A275" s="73"/>
      <c r="B275" s="73"/>
      <c r="C275" s="73"/>
      <c r="D275" s="73"/>
      <c r="E275" s="73"/>
      <c r="F275" s="73"/>
      <c r="G275" s="73"/>
      <c r="H275" s="73"/>
      <c r="I275" s="73"/>
      <c r="J275" s="73"/>
      <c r="K275" s="73"/>
      <c r="L275" s="73"/>
      <c r="M275" s="74"/>
      <c r="N275" s="73"/>
      <c r="O275" s="75"/>
    </row>
    <row r="276" spans="1:15" x14ac:dyDescent="0.35">
      <c r="A276" s="73"/>
      <c r="B276" s="73"/>
      <c r="C276" s="73"/>
      <c r="D276" s="73"/>
      <c r="E276" s="73"/>
      <c r="F276" s="73"/>
      <c r="G276" s="73"/>
      <c r="H276" s="73"/>
      <c r="I276" s="73"/>
      <c r="J276" s="73"/>
      <c r="K276" s="73"/>
      <c r="L276" s="73"/>
      <c r="M276" s="74"/>
      <c r="N276" s="73"/>
      <c r="O276" s="75"/>
    </row>
    <row r="277" spans="1:15" x14ac:dyDescent="0.35">
      <c r="A277" s="73"/>
      <c r="B277" s="73"/>
      <c r="C277" s="73"/>
      <c r="D277" s="73"/>
      <c r="E277" s="73"/>
      <c r="F277" s="73"/>
      <c r="G277" s="73"/>
      <c r="H277" s="73"/>
      <c r="I277" s="73"/>
      <c r="J277" s="73"/>
      <c r="K277" s="73"/>
      <c r="L277" s="73"/>
      <c r="M277" s="74"/>
      <c r="N277" s="73"/>
      <c r="O277" s="75"/>
    </row>
    <row r="278" spans="1:15" x14ac:dyDescent="0.35">
      <c r="A278" s="73"/>
      <c r="B278" s="73"/>
      <c r="C278" s="73"/>
      <c r="D278" s="73"/>
      <c r="E278" s="73"/>
      <c r="F278" s="73"/>
      <c r="G278" s="73"/>
      <c r="H278" s="73"/>
      <c r="I278" s="73"/>
      <c r="J278" s="73"/>
      <c r="K278" s="73"/>
      <c r="L278" s="73"/>
      <c r="M278" s="74"/>
      <c r="N278" s="73"/>
      <c r="O278" s="75"/>
    </row>
    <row r="279" spans="1:15" x14ac:dyDescent="0.35">
      <c r="A279" s="73"/>
      <c r="B279" s="73"/>
      <c r="C279" s="73"/>
      <c r="D279" s="73"/>
      <c r="E279" s="73"/>
      <c r="F279" s="73"/>
      <c r="G279" s="73"/>
      <c r="H279" s="73"/>
      <c r="I279" s="73"/>
      <c r="J279" s="73"/>
      <c r="K279" s="73"/>
      <c r="L279" s="73"/>
      <c r="M279" s="74"/>
      <c r="N279" s="73"/>
      <c r="O279" s="75"/>
    </row>
    <row r="280" spans="1:15" x14ac:dyDescent="0.35">
      <c r="A280" s="73"/>
      <c r="B280" s="73"/>
      <c r="C280" s="73"/>
      <c r="D280" s="73"/>
      <c r="E280" s="73"/>
      <c r="F280" s="73"/>
      <c r="G280" s="73"/>
      <c r="H280" s="73"/>
      <c r="I280" s="73"/>
      <c r="J280" s="73"/>
      <c r="K280" s="73"/>
      <c r="L280" s="73"/>
      <c r="M280" s="74"/>
      <c r="N280" s="73"/>
      <c r="O280" s="75"/>
    </row>
    <row r="281" spans="1:15" x14ac:dyDescent="0.35">
      <c r="A281" s="73"/>
      <c r="B281" s="73"/>
      <c r="C281" s="73"/>
      <c r="D281" s="73"/>
      <c r="E281" s="73"/>
      <c r="F281" s="73"/>
      <c r="G281" s="73"/>
      <c r="H281" s="73"/>
      <c r="I281" s="73"/>
      <c r="J281" s="73"/>
      <c r="K281" s="73"/>
      <c r="L281" s="73"/>
      <c r="M281" s="74"/>
      <c r="N281" s="73"/>
      <c r="O281" s="75"/>
    </row>
    <row r="282" spans="1:15" x14ac:dyDescent="0.35">
      <c r="A282" s="73"/>
      <c r="B282" s="73"/>
      <c r="C282" s="73"/>
      <c r="D282" s="73"/>
      <c r="E282" s="73"/>
      <c r="F282" s="73"/>
      <c r="G282" s="73"/>
      <c r="H282" s="73"/>
      <c r="I282" s="73"/>
      <c r="J282" s="73"/>
      <c r="K282" s="73"/>
      <c r="L282" s="73"/>
      <c r="M282" s="74"/>
      <c r="N282" s="73"/>
      <c r="O282" s="75"/>
    </row>
    <row r="283" spans="1:15" x14ac:dyDescent="0.35">
      <c r="A283" s="73"/>
      <c r="B283" s="73"/>
      <c r="C283" s="73"/>
      <c r="D283" s="73"/>
      <c r="E283" s="73"/>
      <c r="F283" s="73"/>
      <c r="G283" s="73"/>
      <c r="H283" s="73"/>
      <c r="I283" s="73"/>
      <c r="J283" s="73"/>
      <c r="K283" s="73"/>
      <c r="L283" s="73"/>
      <c r="M283" s="74"/>
      <c r="N283" s="73"/>
      <c r="O283" s="75"/>
    </row>
    <row r="284" spans="1:15" x14ac:dyDescent="0.35">
      <c r="A284" s="73"/>
      <c r="B284" s="73"/>
      <c r="C284" s="73"/>
      <c r="D284" s="73"/>
      <c r="E284" s="73"/>
      <c r="F284" s="73"/>
      <c r="G284" s="73"/>
      <c r="H284" s="73"/>
      <c r="I284" s="73"/>
      <c r="J284" s="73"/>
      <c r="K284" s="73"/>
      <c r="L284" s="73"/>
      <c r="M284" s="74"/>
      <c r="N284" s="73"/>
      <c r="O284" s="75"/>
    </row>
    <row r="285" spans="1:15" x14ac:dyDescent="0.35">
      <c r="A285" s="73"/>
      <c r="B285" s="73"/>
      <c r="C285" s="73"/>
      <c r="D285" s="73"/>
      <c r="E285" s="73"/>
      <c r="F285" s="73"/>
      <c r="G285" s="73"/>
      <c r="H285" s="73"/>
      <c r="I285" s="73"/>
      <c r="J285" s="73"/>
      <c r="K285" s="73"/>
      <c r="L285" s="73"/>
      <c r="M285" s="74"/>
      <c r="N285" s="73"/>
      <c r="O285" s="75"/>
    </row>
    <row r="286" spans="1:15" x14ac:dyDescent="0.35">
      <c r="A286" s="73"/>
      <c r="B286" s="73"/>
      <c r="C286" s="73"/>
      <c r="D286" s="73"/>
      <c r="E286" s="73"/>
      <c r="F286" s="73"/>
      <c r="G286" s="73"/>
      <c r="H286" s="73"/>
      <c r="I286" s="73"/>
      <c r="J286" s="73"/>
      <c r="K286" s="73"/>
      <c r="L286" s="73"/>
      <c r="M286" s="74"/>
      <c r="N286" s="73"/>
      <c r="O286" s="75"/>
    </row>
    <row r="287" spans="1:15" x14ac:dyDescent="0.35">
      <c r="A287" s="73"/>
      <c r="B287" s="73"/>
      <c r="C287" s="73"/>
      <c r="D287" s="73"/>
      <c r="E287" s="73"/>
      <c r="F287" s="73"/>
      <c r="G287" s="73"/>
      <c r="H287" s="73"/>
      <c r="I287" s="73"/>
      <c r="J287" s="73"/>
      <c r="K287" s="73"/>
      <c r="L287" s="73"/>
      <c r="M287" s="74"/>
      <c r="N287" s="73"/>
      <c r="O287" s="75"/>
    </row>
    <row r="288" spans="1:15" x14ac:dyDescent="0.35">
      <c r="A288" s="73"/>
      <c r="B288" s="73"/>
      <c r="C288" s="73"/>
      <c r="D288" s="73"/>
      <c r="E288" s="73"/>
      <c r="F288" s="73"/>
      <c r="G288" s="73"/>
      <c r="H288" s="73"/>
      <c r="I288" s="73"/>
      <c r="J288" s="73"/>
      <c r="K288" s="73"/>
      <c r="L288" s="73"/>
      <c r="M288" s="74"/>
      <c r="N288" s="73"/>
      <c r="O288" s="75"/>
    </row>
    <row r="289" spans="1:15" x14ac:dyDescent="0.35">
      <c r="A289" s="73"/>
      <c r="B289" s="73"/>
      <c r="C289" s="73"/>
      <c r="D289" s="73"/>
      <c r="E289" s="73"/>
      <c r="F289" s="73"/>
      <c r="G289" s="73"/>
      <c r="H289" s="73"/>
      <c r="I289" s="73"/>
      <c r="J289" s="73"/>
      <c r="K289" s="73"/>
      <c r="L289" s="73"/>
      <c r="M289" s="74"/>
      <c r="N289" s="73"/>
      <c r="O289" s="75"/>
    </row>
    <row r="290" spans="1:15" x14ac:dyDescent="0.35">
      <c r="A290" s="73"/>
      <c r="B290" s="73"/>
      <c r="C290" s="73"/>
      <c r="D290" s="73"/>
      <c r="E290" s="73"/>
      <c r="F290" s="73"/>
      <c r="G290" s="73"/>
      <c r="H290" s="73"/>
      <c r="I290" s="73"/>
      <c r="J290" s="73"/>
      <c r="K290" s="73"/>
      <c r="L290" s="73"/>
      <c r="M290" s="74"/>
      <c r="N290" s="73"/>
      <c r="O290" s="75"/>
    </row>
    <row r="291" spans="1:15" x14ac:dyDescent="0.35">
      <c r="A291" s="73"/>
      <c r="B291" s="73"/>
      <c r="C291" s="73"/>
      <c r="D291" s="73"/>
      <c r="E291" s="73"/>
      <c r="F291" s="73"/>
      <c r="G291" s="73"/>
      <c r="H291" s="73"/>
      <c r="I291" s="73"/>
      <c r="J291" s="73"/>
      <c r="K291" s="73"/>
      <c r="L291" s="73"/>
      <c r="M291" s="74"/>
      <c r="N291" s="73"/>
      <c r="O291" s="75"/>
    </row>
    <row r="292" spans="1:15" x14ac:dyDescent="0.35">
      <c r="A292" s="73"/>
      <c r="B292" s="73"/>
      <c r="C292" s="73"/>
      <c r="D292" s="73"/>
      <c r="E292" s="73"/>
      <c r="F292" s="73"/>
      <c r="G292" s="73"/>
      <c r="H292" s="73"/>
      <c r="I292" s="73"/>
      <c r="J292" s="73"/>
      <c r="K292" s="73"/>
      <c r="L292" s="73"/>
      <c r="M292" s="74"/>
      <c r="N292" s="73"/>
      <c r="O292" s="75"/>
    </row>
    <row r="293" spans="1:15" x14ac:dyDescent="0.35">
      <c r="A293" s="73"/>
      <c r="B293" s="73"/>
      <c r="C293" s="73"/>
      <c r="D293" s="73"/>
      <c r="E293" s="73"/>
      <c r="F293" s="73"/>
      <c r="G293" s="73"/>
      <c r="H293" s="73"/>
      <c r="I293" s="73"/>
      <c r="J293" s="73"/>
      <c r="K293" s="73"/>
      <c r="L293" s="73"/>
      <c r="M293" s="74"/>
      <c r="N293" s="73"/>
      <c r="O293" s="75"/>
    </row>
    <row r="294" spans="1:15" x14ac:dyDescent="0.35">
      <c r="A294" s="73"/>
      <c r="B294" s="73"/>
      <c r="C294" s="73"/>
      <c r="D294" s="73"/>
      <c r="E294" s="73"/>
      <c r="F294" s="73"/>
      <c r="G294" s="73"/>
      <c r="H294" s="73"/>
      <c r="I294" s="73"/>
      <c r="J294" s="73"/>
      <c r="K294" s="73"/>
      <c r="L294" s="73"/>
      <c r="M294" s="74"/>
      <c r="N294" s="73"/>
      <c r="O294" s="75"/>
    </row>
    <row r="295" spans="1:15" x14ac:dyDescent="0.35">
      <c r="A295" s="73"/>
      <c r="B295" s="73"/>
      <c r="C295" s="73"/>
      <c r="D295" s="73"/>
      <c r="E295" s="73"/>
      <c r="F295" s="73"/>
      <c r="G295" s="73"/>
      <c r="H295" s="73"/>
      <c r="I295" s="73"/>
      <c r="J295" s="73"/>
      <c r="K295" s="73"/>
      <c r="L295" s="73"/>
      <c r="M295" s="74"/>
      <c r="N295" s="73"/>
      <c r="O295" s="75"/>
    </row>
    <row r="296" spans="1:15" x14ac:dyDescent="0.35">
      <c r="A296" s="73"/>
      <c r="B296" s="73"/>
      <c r="C296" s="73"/>
      <c r="D296" s="73"/>
      <c r="E296" s="73"/>
      <c r="F296" s="73"/>
      <c r="G296" s="73"/>
      <c r="H296" s="73"/>
      <c r="I296" s="73"/>
      <c r="J296" s="73"/>
      <c r="K296" s="73"/>
      <c r="L296" s="73"/>
      <c r="M296" s="74"/>
      <c r="N296" s="73"/>
      <c r="O296" s="75"/>
    </row>
    <row r="297" spans="1:15" x14ac:dyDescent="0.35">
      <c r="A297" s="73"/>
      <c r="B297" s="73"/>
      <c r="C297" s="73"/>
      <c r="D297" s="73"/>
      <c r="E297" s="73"/>
      <c r="F297" s="73"/>
      <c r="G297" s="73"/>
      <c r="H297" s="73"/>
      <c r="I297" s="73"/>
      <c r="J297" s="73"/>
      <c r="K297" s="73"/>
      <c r="L297" s="73"/>
      <c r="M297" s="74"/>
      <c r="N297" s="73"/>
      <c r="O297" s="75"/>
    </row>
    <row r="298" spans="1:15" x14ac:dyDescent="0.35">
      <c r="A298" s="73"/>
      <c r="B298" s="73"/>
      <c r="C298" s="73"/>
      <c r="D298" s="73"/>
      <c r="E298" s="73"/>
      <c r="F298" s="73"/>
      <c r="G298" s="73"/>
      <c r="H298" s="73"/>
      <c r="I298" s="73"/>
      <c r="J298" s="73"/>
      <c r="K298" s="73"/>
      <c r="L298" s="73"/>
      <c r="M298" s="74"/>
      <c r="N298" s="73"/>
      <c r="O298" s="75"/>
    </row>
    <row r="299" spans="1:15" x14ac:dyDescent="0.35">
      <c r="A299" s="73"/>
      <c r="B299" s="73"/>
      <c r="C299" s="73"/>
      <c r="D299" s="73"/>
      <c r="E299" s="73"/>
      <c r="F299" s="73"/>
      <c r="G299" s="73"/>
      <c r="H299" s="73"/>
      <c r="I299" s="73"/>
      <c r="J299" s="73"/>
      <c r="K299" s="73"/>
      <c r="L299" s="73"/>
      <c r="M299" s="74"/>
      <c r="N299" s="73"/>
      <c r="O299" s="75"/>
    </row>
    <row r="300" spans="1:15" x14ac:dyDescent="0.35">
      <c r="A300" s="73"/>
      <c r="B300" s="73"/>
      <c r="C300" s="73"/>
      <c r="D300" s="73"/>
      <c r="E300" s="73"/>
      <c r="F300" s="73"/>
      <c r="G300" s="73"/>
      <c r="H300" s="73"/>
      <c r="I300" s="73"/>
      <c r="J300" s="73"/>
      <c r="K300" s="73"/>
      <c r="L300" s="73"/>
      <c r="M300" s="74"/>
      <c r="N300" s="73"/>
      <c r="O300" s="75"/>
    </row>
    <row r="301" spans="1:15" x14ac:dyDescent="0.35">
      <c r="A301" s="73"/>
      <c r="B301" s="73"/>
      <c r="C301" s="73"/>
      <c r="D301" s="73"/>
      <c r="E301" s="73"/>
      <c r="F301" s="73"/>
      <c r="G301" s="73"/>
      <c r="H301" s="73"/>
      <c r="I301" s="73"/>
      <c r="J301" s="73"/>
      <c r="K301" s="73"/>
      <c r="L301" s="73"/>
      <c r="M301" s="74"/>
      <c r="N301" s="73"/>
      <c r="O301" s="75"/>
    </row>
    <row r="302" spans="1:15" x14ac:dyDescent="0.35">
      <c r="A302" s="73"/>
      <c r="B302" s="73"/>
      <c r="C302" s="73"/>
      <c r="D302" s="73"/>
      <c r="E302" s="73"/>
      <c r="F302" s="73"/>
      <c r="G302" s="73"/>
      <c r="H302" s="73"/>
      <c r="I302" s="73"/>
      <c r="J302" s="73"/>
      <c r="K302" s="73"/>
      <c r="L302" s="73"/>
      <c r="M302" s="74"/>
      <c r="N302" s="73"/>
      <c r="O302" s="75"/>
    </row>
    <row r="303" spans="1:15" x14ac:dyDescent="0.35">
      <c r="A303" s="73"/>
      <c r="B303" s="73"/>
      <c r="C303" s="73"/>
      <c r="D303" s="73"/>
      <c r="E303" s="73"/>
      <c r="F303" s="73"/>
      <c r="G303" s="73"/>
      <c r="H303" s="73"/>
      <c r="I303" s="73"/>
      <c r="J303" s="73"/>
      <c r="K303" s="73"/>
      <c r="L303" s="73"/>
      <c r="M303" s="74"/>
      <c r="N303" s="73"/>
      <c r="O303" s="75"/>
    </row>
    <row r="304" spans="1:15" x14ac:dyDescent="0.35">
      <c r="A304" s="73"/>
      <c r="B304" s="73"/>
      <c r="C304" s="73"/>
      <c r="D304" s="73"/>
      <c r="E304" s="73"/>
      <c r="F304" s="73"/>
      <c r="G304" s="73"/>
      <c r="H304" s="73"/>
      <c r="I304" s="73"/>
      <c r="J304" s="73"/>
      <c r="K304" s="73"/>
      <c r="L304" s="73"/>
      <c r="M304" s="74"/>
      <c r="N304" s="73"/>
      <c r="O304" s="75"/>
    </row>
    <row r="305" spans="1:15" x14ac:dyDescent="0.35">
      <c r="A305" s="73"/>
      <c r="B305" s="73"/>
      <c r="C305" s="73"/>
      <c r="D305" s="73"/>
      <c r="E305" s="73"/>
      <c r="F305" s="73"/>
      <c r="G305" s="73"/>
      <c r="H305" s="73"/>
      <c r="I305" s="73"/>
      <c r="J305" s="73"/>
      <c r="K305" s="73"/>
      <c r="L305" s="73"/>
      <c r="M305" s="74"/>
      <c r="N305" s="73"/>
      <c r="O305" s="75"/>
    </row>
    <row r="306" spans="1:15" x14ac:dyDescent="0.35">
      <c r="A306" s="73"/>
      <c r="B306" s="73"/>
      <c r="C306" s="73"/>
      <c r="D306" s="73"/>
      <c r="E306" s="73"/>
      <c r="F306" s="73"/>
      <c r="G306" s="73"/>
      <c r="H306" s="73"/>
      <c r="I306" s="73"/>
      <c r="J306" s="73"/>
      <c r="K306" s="73"/>
      <c r="L306" s="73"/>
      <c r="M306" s="74"/>
      <c r="N306" s="73"/>
      <c r="O306" s="75"/>
    </row>
    <row r="307" spans="1:15" x14ac:dyDescent="0.35">
      <c r="A307" s="73"/>
      <c r="B307" s="73"/>
      <c r="C307" s="73"/>
      <c r="D307" s="73"/>
      <c r="E307" s="73"/>
      <c r="F307" s="73"/>
      <c r="G307" s="73"/>
      <c r="H307" s="73"/>
      <c r="I307" s="73"/>
      <c r="J307" s="73"/>
      <c r="K307" s="73"/>
      <c r="L307" s="73"/>
      <c r="M307" s="74"/>
      <c r="N307" s="73"/>
      <c r="O307" s="75"/>
    </row>
    <row r="308" spans="1:15" x14ac:dyDescent="0.35">
      <c r="A308" s="73"/>
      <c r="B308" s="73"/>
      <c r="C308" s="73"/>
      <c r="D308" s="73"/>
      <c r="E308" s="73"/>
      <c r="F308" s="73"/>
      <c r="G308" s="73"/>
      <c r="H308" s="73"/>
      <c r="I308" s="73"/>
      <c r="J308" s="73"/>
      <c r="K308" s="73"/>
      <c r="L308" s="73"/>
      <c r="M308" s="74"/>
      <c r="N308" s="73"/>
      <c r="O308" s="75"/>
    </row>
    <row r="309" spans="1:15" x14ac:dyDescent="0.35">
      <c r="A309" s="73"/>
      <c r="B309" s="73"/>
      <c r="C309" s="73"/>
      <c r="D309" s="73"/>
      <c r="E309" s="73"/>
      <c r="F309" s="73"/>
      <c r="G309" s="73"/>
      <c r="H309" s="73"/>
      <c r="I309" s="73"/>
      <c r="J309" s="73"/>
      <c r="K309" s="73"/>
      <c r="L309" s="73"/>
      <c r="M309" s="74"/>
      <c r="N309" s="73"/>
      <c r="O309" s="75"/>
    </row>
    <row r="310" spans="1:15" x14ac:dyDescent="0.35">
      <c r="A310" s="73"/>
      <c r="B310" s="73"/>
      <c r="C310" s="73"/>
      <c r="D310" s="73"/>
      <c r="E310" s="73"/>
      <c r="F310" s="73"/>
      <c r="G310" s="73"/>
      <c r="H310" s="73"/>
      <c r="I310" s="73"/>
      <c r="J310" s="73"/>
      <c r="K310" s="73"/>
      <c r="L310" s="73"/>
      <c r="M310" s="74"/>
      <c r="N310" s="73"/>
      <c r="O310" s="75"/>
    </row>
    <row r="311" spans="1:15" x14ac:dyDescent="0.35">
      <c r="A311" s="73"/>
      <c r="B311" s="73"/>
      <c r="C311" s="73"/>
      <c r="D311" s="73"/>
      <c r="E311" s="73"/>
      <c r="F311" s="73"/>
      <c r="G311" s="73"/>
      <c r="H311" s="73"/>
      <c r="I311" s="73"/>
      <c r="J311" s="73"/>
      <c r="K311" s="73"/>
      <c r="L311" s="73"/>
      <c r="M311" s="74"/>
      <c r="N311" s="73"/>
      <c r="O311" s="75"/>
    </row>
    <row r="312" spans="1:15" x14ac:dyDescent="0.35">
      <c r="A312" s="73"/>
      <c r="B312" s="73"/>
      <c r="C312" s="73"/>
      <c r="D312" s="73"/>
      <c r="E312" s="73"/>
      <c r="F312" s="73"/>
      <c r="G312" s="73"/>
      <c r="H312" s="73"/>
      <c r="I312" s="73"/>
      <c r="J312" s="73"/>
      <c r="K312" s="73"/>
      <c r="L312" s="73"/>
      <c r="M312" s="74"/>
      <c r="N312" s="73"/>
      <c r="O312" s="75"/>
    </row>
    <row r="313" spans="1:15" x14ac:dyDescent="0.35">
      <c r="A313" s="73"/>
      <c r="B313" s="73"/>
      <c r="C313" s="73"/>
      <c r="D313" s="73"/>
      <c r="E313" s="73"/>
      <c r="F313" s="73"/>
      <c r="G313" s="73"/>
      <c r="H313" s="73"/>
      <c r="I313" s="73"/>
      <c r="J313" s="73"/>
      <c r="K313" s="73"/>
      <c r="L313" s="73"/>
      <c r="M313" s="74"/>
      <c r="N313" s="73"/>
      <c r="O313" s="75"/>
    </row>
    <row r="314" spans="1:15" x14ac:dyDescent="0.35">
      <c r="A314" s="73"/>
      <c r="B314" s="73"/>
      <c r="C314" s="73"/>
      <c r="D314" s="73"/>
      <c r="E314" s="73"/>
      <c r="F314" s="73"/>
      <c r="G314" s="73"/>
      <c r="H314" s="73"/>
      <c r="I314" s="73"/>
      <c r="J314" s="73"/>
      <c r="K314" s="73"/>
      <c r="L314" s="73"/>
      <c r="M314" s="74"/>
      <c r="N314" s="73"/>
      <c r="O314" s="75"/>
    </row>
    <row r="315" spans="1:15" x14ac:dyDescent="0.35">
      <c r="A315" s="73"/>
      <c r="B315" s="73"/>
      <c r="C315" s="73"/>
      <c r="D315" s="73"/>
      <c r="E315" s="73"/>
      <c r="F315" s="73"/>
      <c r="G315" s="73"/>
      <c r="H315" s="73"/>
      <c r="I315" s="73"/>
      <c r="J315" s="73"/>
      <c r="K315" s="73"/>
      <c r="L315" s="73"/>
      <c r="M315" s="74"/>
      <c r="N315" s="73"/>
      <c r="O315" s="75"/>
    </row>
    <row r="316" spans="1:15" x14ac:dyDescent="0.35">
      <c r="A316" s="73"/>
      <c r="B316" s="73"/>
      <c r="C316" s="73"/>
      <c r="D316" s="73"/>
      <c r="E316" s="73"/>
      <c r="F316" s="73"/>
      <c r="G316" s="73"/>
      <c r="H316" s="73"/>
      <c r="I316" s="73"/>
      <c r="J316" s="73"/>
      <c r="K316" s="73"/>
      <c r="L316" s="73"/>
      <c r="M316" s="74"/>
      <c r="N316" s="73"/>
      <c r="O316" s="75"/>
    </row>
    <row r="317" spans="1:15" x14ac:dyDescent="0.35">
      <c r="A317" s="73"/>
      <c r="B317" s="73"/>
      <c r="C317" s="73"/>
      <c r="D317" s="73"/>
      <c r="E317" s="73"/>
      <c r="F317" s="73"/>
      <c r="G317" s="73"/>
      <c r="H317" s="73"/>
      <c r="I317" s="73"/>
      <c r="J317" s="73"/>
      <c r="K317" s="73"/>
      <c r="L317" s="73"/>
      <c r="M317" s="74"/>
      <c r="N317" s="73"/>
      <c r="O317" s="75"/>
    </row>
    <row r="318" spans="1:15" x14ac:dyDescent="0.35">
      <c r="A318" s="73"/>
      <c r="B318" s="73"/>
      <c r="C318" s="73"/>
      <c r="D318" s="73"/>
      <c r="E318" s="73"/>
      <c r="F318" s="73"/>
      <c r="G318" s="73"/>
      <c r="H318" s="73"/>
      <c r="I318" s="73"/>
      <c r="J318" s="73"/>
      <c r="K318" s="73"/>
      <c r="L318" s="73"/>
      <c r="M318" s="74"/>
      <c r="N318" s="73"/>
      <c r="O318" s="75"/>
    </row>
    <row r="319" spans="1:15" x14ac:dyDescent="0.35">
      <c r="A319" s="73"/>
      <c r="B319" s="73"/>
      <c r="C319" s="73"/>
      <c r="D319" s="73"/>
      <c r="E319" s="73"/>
      <c r="F319" s="73"/>
      <c r="G319" s="73"/>
      <c r="H319" s="73"/>
      <c r="I319" s="73"/>
      <c r="J319" s="73"/>
      <c r="K319" s="73"/>
      <c r="L319" s="73"/>
      <c r="M319" s="74"/>
      <c r="N319" s="73"/>
      <c r="O319" s="75"/>
    </row>
    <row r="320" spans="1:15" x14ac:dyDescent="0.35">
      <c r="A320" s="73"/>
      <c r="B320" s="73"/>
      <c r="C320" s="73"/>
      <c r="D320" s="73"/>
      <c r="E320" s="73"/>
      <c r="F320" s="73"/>
      <c r="G320" s="73"/>
      <c r="H320" s="73"/>
      <c r="I320" s="73"/>
      <c r="J320" s="73"/>
      <c r="K320" s="73"/>
      <c r="L320" s="73"/>
      <c r="M320" s="74"/>
      <c r="N320" s="73"/>
      <c r="O320" s="75"/>
    </row>
    <row r="321" spans="1:15" x14ac:dyDescent="0.35">
      <c r="A321" s="73"/>
      <c r="B321" s="73"/>
      <c r="C321" s="73"/>
      <c r="D321" s="73"/>
      <c r="E321" s="73"/>
      <c r="F321" s="73"/>
      <c r="G321" s="73"/>
      <c r="H321" s="73"/>
      <c r="I321" s="73"/>
      <c r="J321" s="73"/>
      <c r="K321" s="73"/>
      <c r="L321" s="73"/>
      <c r="M321" s="74"/>
      <c r="N321" s="73"/>
      <c r="O321" s="75"/>
    </row>
    <row r="322" spans="1:15" x14ac:dyDescent="0.35">
      <c r="A322" s="73"/>
      <c r="B322" s="73"/>
      <c r="C322" s="73"/>
      <c r="D322" s="73"/>
      <c r="E322" s="73"/>
      <c r="F322" s="73"/>
      <c r="G322" s="73"/>
      <c r="H322" s="73"/>
      <c r="I322" s="73"/>
      <c r="J322" s="73"/>
      <c r="K322" s="73"/>
      <c r="L322" s="73"/>
      <c r="M322" s="74"/>
      <c r="N322" s="73"/>
      <c r="O322" s="75"/>
    </row>
    <row r="323" spans="1:15" x14ac:dyDescent="0.35">
      <c r="A323" s="73"/>
      <c r="B323" s="73"/>
      <c r="C323" s="73"/>
      <c r="D323" s="73"/>
      <c r="E323" s="73"/>
      <c r="F323" s="73"/>
      <c r="G323" s="73"/>
      <c r="H323" s="73"/>
      <c r="I323" s="73"/>
      <c r="J323" s="73"/>
      <c r="K323" s="73"/>
      <c r="L323" s="73"/>
      <c r="M323" s="74"/>
      <c r="N323" s="73"/>
      <c r="O323" s="75"/>
    </row>
    <row r="324" spans="1:15" x14ac:dyDescent="0.35">
      <c r="A324" s="73"/>
      <c r="B324" s="73"/>
      <c r="C324" s="73"/>
      <c r="D324" s="73"/>
      <c r="E324" s="73"/>
      <c r="F324" s="73"/>
      <c r="G324" s="73"/>
      <c r="H324" s="73"/>
      <c r="I324" s="73"/>
      <c r="J324" s="73"/>
      <c r="K324" s="73"/>
      <c r="L324" s="73"/>
      <c r="M324" s="74"/>
      <c r="N324" s="73"/>
      <c r="O324" s="75"/>
    </row>
    <row r="325" spans="1:15" x14ac:dyDescent="0.35">
      <c r="A325" s="73"/>
      <c r="B325" s="73"/>
      <c r="C325" s="73"/>
      <c r="D325" s="73"/>
      <c r="E325" s="73"/>
      <c r="F325" s="73"/>
      <c r="G325" s="73"/>
      <c r="H325" s="73"/>
      <c r="I325" s="73"/>
      <c r="J325" s="73"/>
      <c r="K325" s="73"/>
      <c r="L325" s="73"/>
      <c r="M325" s="74"/>
      <c r="N325" s="73"/>
      <c r="O325" s="75"/>
    </row>
    <row r="326" spans="1:15" x14ac:dyDescent="0.35">
      <c r="A326" s="73"/>
      <c r="B326" s="73"/>
      <c r="C326" s="73"/>
      <c r="D326" s="73"/>
      <c r="E326" s="73"/>
      <c r="F326" s="73"/>
      <c r="G326" s="73"/>
      <c r="H326" s="73"/>
      <c r="I326" s="73"/>
      <c r="J326" s="73"/>
      <c r="K326" s="73"/>
      <c r="L326" s="73"/>
      <c r="M326" s="74"/>
      <c r="N326" s="73"/>
      <c r="O326" s="75"/>
    </row>
    <row r="327" spans="1:15" x14ac:dyDescent="0.35">
      <c r="A327" s="73"/>
      <c r="B327" s="73"/>
      <c r="C327" s="73"/>
      <c r="D327" s="73"/>
      <c r="E327" s="73"/>
      <c r="F327" s="73"/>
      <c r="G327" s="73"/>
      <c r="H327" s="73"/>
      <c r="I327" s="73"/>
      <c r="J327" s="73"/>
      <c r="K327" s="73"/>
      <c r="L327" s="73"/>
      <c r="M327" s="74"/>
      <c r="N327" s="73"/>
      <c r="O327" s="75"/>
    </row>
    <row r="328" spans="1:15" x14ac:dyDescent="0.35">
      <c r="A328" s="73"/>
      <c r="B328" s="73"/>
      <c r="C328" s="73"/>
      <c r="D328" s="73"/>
      <c r="E328" s="73"/>
      <c r="F328" s="73"/>
      <c r="G328" s="73"/>
      <c r="H328" s="73"/>
      <c r="I328" s="73"/>
      <c r="J328" s="73"/>
      <c r="K328" s="73"/>
      <c r="L328" s="73"/>
      <c r="M328" s="74"/>
      <c r="N328" s="73"/>
      <c r="O328" s="75"/>
    </row>
    <row r="329" spans="1:15" x14ac:dyDescent="0.35">
      <c r="A329" s="73"/>
      <c r="B329" s="73"/>
      <c r="C329" s="73"/>
      <c r="D329" s="73"/>
      <c r="E329" s="73"/>
      <c r="F329" s="73"/>
      <c r="G329" s="73"/>
      <c r="H329" s="73"/>
      <c r="I329" s="73"/>
      <c r="J329" s="73"/>
      <c r="K329" s="73"/>
      <c r="L329" s="73"/>
      <c r="M329" s="74"/>
      <c r="N329" s="73"/>
      <c r="O329" s="75"/>
    </row>
    <row r="330" spans="1:15" x14ac:dyDescent="0.35">
      <c r="A330" s="73"/>
      <c r="B330" s="73"/>
      <c r="C330" s="73"/>
      <c r="D330" s="73"/>
      <c r="E330" s="73"/>
      <c r="F330" s="73"/>
      <c r="G330" s="73"/>
      <c r="H330" s="73"/>
      <c r="I330" s="73"/>
      <c r="J330" s="73"/>
      <c r="K330" s="73"/>
      <c r="L330" s="73"/>
      <c r="M330" s="74"/>
      <c r="N330" s="73"/>
      <c r="O330" s="75"/>
    </row>
    <row r="331" spans="1:15" x14ac:dyDescent="0.35">
      <c r="A331" s="73"/>
      <c r="B331" s="73"/>
      <c r="C331" s="73"/>
      <c r="D331" s="73"/>
      <c r="E331" s="73"/>
      <c r="F331" s="73"/>
      <c r="G331" s="73"/>
      <c r="H331" s="73"/>
      <c r="I331" s="73"/>
      <c r="J331" s="73"/>
      <c r="K331" s="73"/>
      <c r="L331" s="73"/>
      <c r="M331" s="74"/>
      <c r="N331" s="73"/>
      <c r="O331" s="75"/>
    </row>
    <row r="332" spans="1:15" x14ac:dyDescent="0.35">
      <c r="A332" s="73"/>
      <c r="B332" s="73"/>
      <c r="C332" s="73"/>
      <c r="D332" s="73"/>
      <c r="E332" s="73"/>
      <c r="F332" s="73"/>
      <c r="G332" s="73"/>
      <c r="H332" s="73"/>
      <c r="I332" s="73"/>
      <c r="J332" s="73"/>
      <c r="K332" s="73"/>
      <c r="L332" s="73"/>
      <c r="M332" s="74"/>
      <c r="N332" s="73"/>
      <c r="O332" s="75"/>
    </row>
    <row r="333" spans="1:15" x14ac:dyDescent="0.35">
      <c r="A333" s="73"/>
      <c r="B333" s="73"/>
      <c r="C333" s="73"/>
      <c r="D333" s="73"/>
      <c r="E333" s="73"/>
      <c r="F333" s="73"/>
      <c r="G333" s="73"/>
      <c r="H333" s="73"/>
      <c r="I333" s="73"/>
      <c r="J333" s="73"/>
      <c r="K333" s="73"/>
      <c r="L333" s="73"/>
      <c r="M333" s="74"/>
      <c r="N333" s="73"/>
      <c r="O333" s="75"/>
    </row>
    <row r="334" spans="1:15" x14ac:dyDescent="0.35">
      <c r="A334" s="73"/>
      <c r="B334" s="73"/>
      <c r="C334" s="73"/>
      <c r="D334" s="73"/>
      <c r="E334" s="73"/>
      <c r="F334" s="73"/>
      <c r="G334" s="73"/>
      <c r="H334" s="73"/>
      <c r="I334" s="73"/>
      <c r="J334" s="73"/>
      <c r="K334" s="73"/>
      <c r="L334" s="73"/>
      <c r="M334" s="74"/>
      <c r="N334" s="73"/>
      <c r="O334" s="75"/>
    </row>
    <row r="335" spans="1:15" x14ac:dyDescent="0.35">
      <c r="A335" s="73"/>
      <c r="B335" s="73"/>
      <c r="C335" s="73"/>
      <c r="D335" s="73"/>
      <c r="E335" s="73"/>
      <c r="F335" s="73"/>
      <c r="G335" s="73"/>
      <c r="H335" s="73"/>
      <c r="I335" s="73"/>
      <c r="J335" s="73"/>
      <c r="K335" s="73"/>
      <c r="L335" s="73"/>
      <c r="M335" s="74"/>
      <c r="N335" s="73"/>
      <c r="O335" s="75"/>
    </row>
    <row r="336" spans="1:15" x14ac:dyDescent="0.35">
      <c r="A336" s="73"/>
      <c r="B336" s="73"/>
      <c r="C336" s="73"/>
      <c r="D336" s="73"/>
      <c r="E336" s="73"/>
      <c r="F336" s="73"/>
      <c r="G336" s="73"/>
      <c r="H336" s="73"/>
      <c r="I336" s="73"/>
      <c r="J336" s="73"/>
      <c r="K336" s="73"/>
      <c r="L336" s="73"/>
      <c r="M336" s="74"/>
      <c r="N336" s="73"/>
      <c r="O336" s="75"/>
    </row>
    <row r="337" spans="1:15" x14ac:dyDescent="0.35">
      <c r="A337" s="73"/>
      <c r="B337" s="73"/>
      <c r="C337" s="73"/>
      <c r="D337" s="73"/>
      <c r="E337" s="73"/>
      <c r="F337" s="73"/>
      <c r="G337" s="73"/>
      <c r="H337" s="73"/>
      <c r="I337" s="73"/>
      <c r="J337" s="73"/>
      <c r="K337" s="73"/>
      <c r="L337" s="73"/>
      <c r="M337" s="74"/>
      <c r="N337" s="73"/>
      <c r="O337" s="75"/>
    </row>
    <row r="338" spans="1:15" x14ac:dyDescent="0.35">
      <c r="A338" s="73"/>
      <c r="B338" s="73"/>
      <c r="C338" s="73"/>
      <c r="D338" s="73"/>
      <c r="E338" s="73"/>
      <c r="F338" s="73"/>
      <c r="G338" s="73"/>
      <c r="H338" s="73"/>
      <c r="I338" s="73"/>
      <c r="J338" s="73"/>
      <c r="K338" s="73"/>
      <c r="L338" s="73"/>
      <c r="M338" s="74"/>
      <c r="N338" s="73"/>
      <c r="O338" s="75"/>
    </row>
    <row r="339" spans="1:15" x14ac:dyDescent="0.35">
      <c r="A339" s="73"/>
      <c r="B339" s="73"/>
      <c r="C339" s="73"/>
      <c r="D339" s="73"/>
      <c r="E339" s="73"/>
      <c r="F339" s="73"/>
      <c r="G339" s="73"/>
      <c r="H339" s="73"/>
      <c r="I339" s="73"/>
      <c r="J339" s="73"/>
      <c r="K339" s="73"/>
      <c r="L339" s="73"/>
      <c r="M339" s="74"/>
      <c r="N339" s="73"/>
      <c r="O339" s="75"/>
    </row>
    <row r="340" spans="1:15" x14ac:dyDescent="0.35">
      <c r="A340" s="73"/>
      <c r="B340" s="73"/>
      <c r="C340" s="73"/>
      <c r="D340" s="73"/>
      <c r="E340" s="73"/>
      <c r="F340" s="73"/>
      <c r="G340" s="73"/>
      <c r="H340" s="73"/>
      <c r="I340" s="73"/>
      <c r="J340" s="73"/>
      <c r="K340" s="73"/>
      <c r="L340" s="73"/>
      <c r="M340" s="74"/>
      <c r="N340" s="73"/>
      <c r="O340" s="75"/>
    </row>
    <row r="341" spans="1:15" x14ac:dyDescent="0.35">
      <c r="A341" s="73"/>
      <c r="B341" s="73"/>
      <c r="C341" s="73"/>
      <c r="D341" s="73"/>
      <c r="E341" s="73"/>
      <c r="F341" s="73"/>
      <c r="G341" s="73"/>
      <c r="H341" s="73"/>
      <c r="I341" s="73"/>
      <c r="J341" s="73"/>
      <c r="K341" s="73"/>
      <c r="L341" s="73"/>
      <c r="M341" s="74"/>
      <c r="N341" s="73"/>
      <c r="O341" s="75"/>
    </row>
    <row r="342" spans="1:15" x14ac:dyDescent="0.35">
      <c r="A342" s="73"/>
      <c r="B342" s="73"/>
      <c r="C342" s="73"/>
      <c r="D342" s="73"/>
      <c r="E342" s="73"/>
      <c r="F342" s="73"/>
      <c r="G342" s="73"/>
      <c r="H342" s="73"/>
      <c r="I342" s="73"/>
      <c r="J342" s="73"/>
      <c r="K342" s="73"/>
      <c r="L342" s="73"/>
      <c r="M342" s="74"/>
      <c r="N342" s="73"/>
      <c r="O342" s="75"/>
    </row>
    <row r="343" spans="1:15" x14ac:dyDescent="0.35">
      <c r="A343" s="73"/>
      <c r="B343" s="73"/>
      <c r="C343" s="73"/>
      <c r="D343" s="73"/>
      <c r="E343" s="73"/>
      <c r="F343" s="73"/>
      <c r="G343" s="73"/>
      <c r="H343" s="73"/>
      <c r="I343" s="73"/>
      <c r="J343" s="73"/>
      <c r="K343" s="73"/>
      <c r="L343" s="73"/>
      <c r="M343" s="74"/>
      <c r="N343" s="73"/>
      <c r="O343" s="75"/>
    </row>
    <row r="344" spans="1:15" x14ac:dyDescent="0.35">
      <c r="A344" s="73"/>
      <c r="B344" s="73"/>
      <c r="C344" s="73"/>
      <c r="D344" s="73"/>
      <c r="E344" s="73"/>
      <c r="F344" s="73"/>
      <c r="G344" s="73"/>
      <c r="H344" s="73"/>
      <c r="I344" s="73"/>
      <c r="J344" s="73"/>
      <c r="K344" s="73"/>
      <c r="L344" s="73"/>
      <c r="M344" s="74"/>
      <c r="N344" s="73"/>
      <c r="O344" s="75"/>
    </row>
    <row r="345" spans="1:15" x14ac:dyDescent="0.35">
      <c r="A345" s="73"/>
      <c r="B345" s="73"/>
      <c r="C345" s="73"/>
      <c r="D345" s="73"/>
      <c r="E345" s="73"/>
      <c r="F345" s="73"/>
      <c r="G345" s="73"/>
      <c r="H345" s="73"/>
      <c r="I345" s="73"/>
      <c r="J345" s="73"/>
      <c r="K345" s="73"/>
      <c r="L345" s="73"/>
      <c r="M345" s="74"/>
      <c r="N345" s="73"/>
      <c r="O345" s="75"/>
    </row>
    <row r="346" spans="1:15" x14ac:dyDescent="0.35">
      <c r="A346" s="73"/>
      <c r="B346" s="73"/>
      <c r="C346" s="73"/>
      <c r="D346" s="73"/>
      <c r="E346" s="73"/>
      <c r="F346" s="73"/>
      <c r="G346" s="73"/>
      <c r="H346" s="73"/>
      <c r="I346" s="73"/>
      <c r="J346" s="73"/>
      <c r="K346" s="73"/>
      <c r="L346" s="73"/>
      <c r="M346" s="74"/>
      <c r="N346" s="73"/>
      <c r="O346" s="75"/>
    </row>
    <row r="347" spans="1:15" x14ac:dyDescent="0.35">
      <c r="A347" s="73"/>
      <c r="B347" s="73"/>
      <c r="C347" s="73"/>
      <c r="D347" s="73"/>
      <c r="E347" s="73"/>
      <c r="F347" s="73"/>
      <c r="G347" s="73"/>
      <c r="H347" s="73"/>
      <c r="I347" s="73"/>
      <c r="J347" s="73"/>
      <c r="K347" s="73"/>
      <c r="L347" s="73"/>
      <c r="M347" s="74"/>
      <c r="N347" s="73"/>
      <c r="O347" s="75"/>
    </row>
    <row r="348" spans="1:15" x14ac:dyDescent="0.35">
      <c r="A348" s="73"/>
      <c r="B348" s="73"/>
      <c r="C348" s="73"/>
      <c r="D348" s="73"/>
      <c r="E348" s="73"/>
      <c r="F348" s="73"/>
      <c r="G348" s="73"/>
      <c r="H348" s="73"/>
      <c r="I348" s="73"/>
      <c r="J348" s="73"/>
      <c r="K348" s="73"/>
      <c r="L348" s="73"/>
      <c r="M348" s="74"/>
      <c r="N348" s="73"/>
      <c r="O348" s="75"/>
    </row>
    <row r="349" spans="1:15" x14ac:dyDescent="0.35">
      <c r="A349" s="73"/>
      <c r="B349" s="73"/>
      <c r="C349" s="73"/>
      <c r="D349" s="73"/>
      <c r="E349" s="73"/>
      <c r="F349" s="73"/>
      <c r="G349" s="73"/>
      <c r="H349" s="73"/>
      <c r="I349" s="73"/>
      <c r="J349" s="73"/>
      <c r="K349" s="73"/>
      <c r="L349" s="73"/>
      <c r="M349" s="74"/>
      <c r="N349" s="73"/>
      <c r="O349" s="75"/>
    </row>
    <row r="350" spans="1:15" x14ac:dyDescent="0.35">
      <c r="A350" s="73"/>
      <c r="B350" s="73"/>
      <c r="C350" s="73"/>
      <c r="D350" s="73"/>
      <c r="E350" s="73"/>
      <c r="F350" s="73"/>
      <c r="G350" s="73"/>
      <c r="H350" s="73"/>
      <c r="I350" s="73"/>
      <c r="J350" s="73"/>
      <c r="K350" s="73"/>
      <c r="L350" s="73"/>
      <c r="M350" s="74"/>
      <c r="N350" s="73"/>
      <c r="O350" s="75"/>
    </row>
    <row r="351" spans="1:15" x14ac:dyDescent="0.35">
      <c r="A351" s="73"/>
      <c r="B351" s="73"/>
      <c r="C351" s="73"/>
      <c r="D351" s="73"/>
      <c r="E351" s="73"/>
      <c r="F351" s="73"/>
      <c r="G351" s="73"/>
      <c r="H351" s="73"/>
      <c r="I351" s="73"/>
      <c r="J351" s="73"/>
      <c r="K351" s="73"/>
      <c r="L351" s="73"/>
      <c r="M351" s="74"/>
      <c r="N351" s="73"/>
      <c r="O351" s="75"/>
    </row>
    <row r="352" spans="1:15" x14ac:dyDescent="0.35">
      <c r="A352" s="73"/>
      <c r="B352" s="73"/>
      <c r="C352" s="73"/>
      <c r="D352" s="73"/>
      <c r="E352" s="73"/>
      <c r="F352" s="73"/>
      <c r="G352" s="73"/>
      <c r="H352" s="73"/>
      <c r="I352" s="73"/>
      <c r="J352" s="73"/>
      <c r="K352" s="73"/>
      <c r="L352" s="73"/>
      <c r="M352" s="74"/>
      <c r="N352" s="73"/>
      <c r="O352" s="75"/>
    </row>
    <row r="353" spans="1:15" x14ac:dyDescent="0.35">
      <c r="A353" s="73"/>
      <c r="B353" s="73"/>
      <c r="C353" s="73"/>
      <c r="D353" s="73"/>
      <c r="E353" s="73"/>
      <c r="F353" s="73"/>
      <c r="G353" s="73"/>
      <c r="H353" s="73"/>
      <c r="I353" s="73"/>
      <c r="J353" s="73"/>
      <c r="K353" s="73"/>
      <c r="L353" s="73"/>
      <c r="M353" s="74"/>
      <c r="N353" s="73"/>
      <c r="O353" s="75"/>
    </row>
    <row r="354" spans="1:15" x14ac:dyDescent="0.35">
      <c r="A354" s="73"/>
      <c r="B354" s="73"/>
      <c r="C354" s="73"/>
      <c r="D354" s="73"/>
      <c r="E354" s="73"/>
      <c r="F354" s="73"/>
      <c r="G354" s="73"/>
      <c r="H354" s="73"/>
      <c r="I354" s="73"/>
      <c r="J354" s="73"/>
      <c r="K354" s="73"/>
      <c r="L354" s="73"/>
      <c r="M354" s="74"/>
      <c r="N354" s="73"/>
      <c r="O354" s="75"/>
    </row>
    <row r="355" spans="1:15" x14ac:dyDescent="0.35">
      <c r="A355" s="73"/>
      <c r="B355" s="73"/>
      <c r="C355" s="73"/>
      <c r="D355" s="73"/>
      <c r="E355" s="73"/>
      <c r="F355" s="73"/>
      <c r="G355" s="73"/>
      <c r="H355" s="73"/>
      <c r="I355" s="73"/>
      <c r="J355" s="73"/>
      <c r="K355" s="73"/>
      <c r="L355" s="73"/>
      <c r="M355" s="74"/>
      <c r="N355" s="73"/>
      <c r="O355" s="75"/>
    </row>
    <row r="356" spans="1:15" x14ac:dyDescent="0.35">
      <c r="A356" s="73"/>
      <c r="B356" s="73"/>
      <c r="C356" s="73"/>
      <c r="D356" s="73"/>
      <c r="E356" s="73"/>
      <c r="F356" s="73"/>
      <c r="G356" s="73"/>
      <c r="H356" s="73"/>
      <c r="I356" s="73"/>
      <c r="J356" s="73"/>
      <c r="K356" s="73"/>
      <c r="L356" s="73"/>
      <c r="M356" s="74"/>
      <c r="N356" s="73"/>
      <c r="O356" s="75"/>
    </row>
    <row r="357" spans="1:15" x14ac:dyDescent="0.35">
      <c r="A357" s="73"/>
      <c r="B357" s="73"/>
      <c r="C357" s="73"/>
      <c r="D357" s="73"/>
      <c r="E357" s="73"/>
      <c r="F357" s="73"/>
      <c r="G357" s="73"/>
      <c r="H357" s="73"/>
      <c r="I357" s="73"/>
      <c r="J357" s="73"/>
      <c r="K357" s="73"/>
      <c r="L357" s="73"/>
      <c r="M357" s="74"/>
      <c r="N357" s="73"/>
      <c r="O357" s="75"/>
    </row>
    <row r="358" spans="1:15" x14ac:dyDescent="0.35">
      <c r="A358" s="73"/>
      <c r="B358" s="73"/>
      <c r="C358" s="73"/>
      <c r="D358" s="73"/>
      <c r="E358" s="73"/>
      <c r="F358" s="73"/>
      <c r="G358" s="73"/>
      <c r="H358" s="73"/>
      <c r="I358" s="73"/>
      <c r="J358" s="73"/>
      <c r="K358" s="73"/>
      <c r="L358" s="73"/>
      <c r="M358" s="74"/>
      <c r="N358" s="73"/>
      <c r="O358" s="75"/>
    </row>
    <row r="359" spans="1:15" x14ac:dyDescent="0.35">
      <c r="A359" s="73"/>
      <c r="B359" s="73"/>
      <c r="C359" s="73"/>
      <c r="D359" s="73"/>
      <c r="E359" s="73"/>
      <c r="F359" s="73"/>
      <c r="G359" s="73"/>
      <c r="H359" s="73"/>
      <c r="I359" s="73"/>
      <c r="J359" s="73"/>
      <c r="K359" s="73"/>
      <c r="L359" s="73"/>
      <c r="M359" s="74"/>
      <c r="N359" s="73"/>
      <c r="O359" s="75"/>
    </row>
    <row r="360" spans="1:15" x14ac:dyDescent="0.35">
      <c r="A360" s="73"/>
      <c r="B360" s="73"/>
      <c r="C360" s="73"/>
      <c r="D360" s="73"/>
      <c r="E360" s="73"/>
      <c r="F360" s="73"/>
      <c r="G360" s="73"/>
      <c r="H360" s="73"/>
      <c r="I360" s="73"/>
      <c r="J360" s="73"/>
      <c r="K360" s="73"/>
      <c r="L360" s="73"/>
      <c r="M360" s="74"/>
      <c r="N360" s="73"/>
      <c r="O360" s="75"/>
    </row>
    <row r="361" spans="1:15" x14ac:dyDescent="0.35">
      <c r="A361" s="73"/>
      <c r="B361" s="73"/>
      <c r="C361" s="73"/>
      <c r="D361" s="73"/>
      <c r="E361" s="73"/>
      <c r="F361" s="73"/>
      <c r="G361" s="73"/>
      <c r="H361" s="73"/>
      <c r="I361" s="73"/>
      <c r="J361" s="73"/>
      <c r="K361" s="73"/>
      <c r="L361" s="73"/>
      <c r="M361" s="74"/>
      <c r="N361" s="73"/>
      <c r="O361" s="75"/>
    </row>
    <row r="362" spans="1:15" x14ac:dyDescent="0.35">
      <c r="A362" s="73"/>
      <c r="B362" s="73"/>
      <c r="C362" s="73"/>
      <c r="D362" s="73"/>
      <c r="E362" s="73"/>
      <c r="F362" s="73"/>
      <c r="G362" s="73"/>
      <c r="H362" s="73"/>
      <c r="I362" s="73"/>
      <c r="J362" s="73"/>
      <c r="K362" s="73"/>
      <c r="L362" s="73"/>
      <c r="M362" s="74"/>
      <c r="N362" s="73"/>
      <c r="O362" s="75"/>
    </row>
    <row r="363" spans="1:15" x14ac:dyDescent="0.35">
      <c r="A363" s="73"/>
      <c r="B363" s="73"/>
      <c r="C363" s="73"/>
      <c r="D363" s="73"/>
      <c r="E363" s="73"/>
      <c r="F363" s="73"/>
      <c r="G363" s="73"/>
      <c r="H363" s="73"/>
      <c r="I363" s="73"/>
      <c r="J363" s="73"/>
      <c r="K363" s="73"/>
      <c r="L363" s="73"/>
      <c r="M363" s="74"/>
      <c r="N363" s="73"/>
      <c r="O363" s="75"/>
    </row>
    <row r="364" spans="1:15" x14ac:dyDescent="0.35">
      <c r="A364" s="73"/>
      <c r="B364" s="73"/>
      <c r="C364" s="73"/>
      <c r="D364" s="73"/>
      <c r="E364" s="73"/>
      <c r="F364" s="73"/>
      <c r="G364" s="73"/>
      <c r="H364" s="73"/>
      <c r="I364" s="73"/>
      <c r="J364" s="73"/>
      <c r="K364" s="73"/>
      <c r="L364" s="73"/>
      <c r="M364" s="74"/>
      <c r="N364" s="73"/>
      <c r="O364" s="75"/>
    </row>
    <row r="365" spans="1:15" x14ac:dyDescent="0.35">
      <c r="A365" s="73"/>
      <c r="B365" s="73"/>
      <c r="C365" s="73"/>
      <c r="D365" s="73"/>
      <c r="E365" s="73"/>
      <c r="F365" s="73"/>
      <c r="G365" s="73"/>
      <c r="H365" s="73"/>
      <c r="I365" s="73"/>
      <c r="J365" s="73"/>
      <c r="K365" s="73"/>
      <c r="L365" s="73"/>
      <c r="M365" s="74"/>
      <c r="N365" s="73"/>
      <c r="O365" s="75"/>
    </row>
    <row r="366" spans="1:15" x14ac:dyDescent="0.35">
      <c r="A366" s="73"/>
      <c r="B366" s="73"/>
      <c r="C366" s="73"/>
      <c r="D366" s="73"/>
      <c r="E366" s="73"/>
      <c r="F366" s="73"/>
      <c r="G366" s="73"/>
      <c r="H366" s="73"/>
      <c r="I366" s="73"/>
      <c r="J366" s="73"/>
      <c r="K366" s="73"/>
      <c r="L366" s="73"/>
      <c r="M366" s="74"/>
      <c r="N366" s="73"/>
      <c r="O366" s="75"/>
    </row>
    <row r="367" spans="1:15" x14ac:dyDescent="0.35">
      <c r="A367" s="73"/>
      <c r="B367" s="73"/>
      <c r="C367" s="73"/>
      <c r="D367" s="73"/>
      <c r="E367" s="73"/>
      <c r="F367" s="73"/>
      <c r="G367" s="73"/>
      <c r="H367" s="73"/>
      <c r="I367" s="73"/>
      <c r="J367" s="73"/>
      <c r="K367" s="73"/>
      <c r="L367" s="73"/>
      <c r="M367" s="74"/>
      <c r="N367" s="73"/>
      <c r="O367" s="75"/>
    </row>
    <row r="368" spans="1:15" x14ac:dyDescent="0.35">
      <c r="A368" s="73"/>
      <c r="B368" s="73"/>
      <c r="C368" s="73"/>
      <c r="D368" s="73"/>
      <c r="E368" s="73"/>
      <c r="F368" s="73"/>
      <c r="G368" s="73"/>
      <c r="H368" s="73"/>
      <c r="I368" s="73"/>
      <c r="J368" s="73"/>
      <c r="K368" s="73"/>
      <c r="L368" s="73"/>
      <c r="M368" s="74"/>
      <c r="N368" s="73"/>
      <c r="O368" s="75"/>
    </row>
    <row r="369" spans="1:15" x14ac:dyDescent="0.35">
      <c r="A369" s="73"/>
      <c r="B369" s="73"/>
      <c r="C369" s="73"/>
      <c r="D369" s="73"/>
      <c r="E369" s="73"/>
      <c r="F369" s="73"/>
      <c r="G369" s="73"/>
      <c r="H369" s="73"/>
      <c r="I369" s="73"/>
      <c r="J369" s="73"/>
      <c r="K369" s="73"/>
      <c r="L369" s="73"/>
      <c r="M369" s="74"/>
      <c r="N369" s="73"/>
      <c r="O369" s="75"/>
    </row>
    <row r="370" spans="1:15" x14ac:dyDescent="0.35">
      <c r="A370" s="73"/>
      <c r="B370" s="73"/>
      <c r="C370" s="73"/>
      <c r="D370" s="73"/>
      <c r="E370" s="73"/>
      <c r="F370" s="73"/>
      <c r="G370" s="73"/>
      <c r="H370" s="73"/>
      <c r="I370" s="73"/>
      <c r="J370" s="73"/>
      <c r="K370" s="73"/>
      <c r="L370" s="73"/>
      <c r="M370" s="74"/>
      <c r="N370" s="73"/>
      <c r="O370" s="75"/>
    </row>
    <row r="371" spans="1:15" x14ac:dyDescent="0.35">
      <c r="A371" s="73"/>
      <c r="B371" s="73"/>
      <c r="C371" s="73"/>
      <c r="D371" s="73"/>
      <c r="E371" s="73"/>
      <c r="F371" s="73"/>
      <c r="G371" s="73"/>
      <c r="H371" s="73"/>
      <c r="I371" s="73"/>
      <c r="J371" s="73"/>
      <c r="K371" s="73"/>
      <c r="L371" s="73"/>
      <c r="M371" s="74"/>
      <c r="N371" s="73"/>
      <c r="O371" s="75"/>
    </row>
    <row r="372" spans="1:15" x14ac:dyDescent="0.35">
      <c r="A372" s="73"/>
      <c r="B372" s="73"/>
      <c r="C372" s="73"/>
      <c r="D372" s="73"/>
      <c r="E372" s="73"/>
      <c r="F372" s="73"/>
      <c r="G372" s="73"/>
      <c r="H372" s="73"/>
      <c r="I372" s="73"/>
      <c r="J372" s="73"/>
      <c r="K372" s="73"/>
      <c r="L372" s="73"/>
      <c r="M372" s="74"/>
      <c r="N372" s="73"/>
      <c r="O372" s="75"/>
    </row>
    <row r="373" spans="1:15" x14ac:dyDescent="0.35">
      <c r="A373" s="73"/>
      <c r="B373" s="73"/>
      <c r="C373" s="73"/>
      <c r="D373" s="73"/>
      <c r="E373" s="73"/>
      <c r="F373" s="73"/>
      <c r="G373" s="73"/>
      <c r="H373" s="73"/>
      <c r="I373" s="73"/>
      <c r="J373" s="73"/>
      <c r="K373" s="73"/>
      <c r="L373" s="73"/>
      <c r="M373" s="74"/>
      <c r="N373" s="73"/>
      <c r="O373" s="75"/>
    </row>
    <row r="374" spans="1:15" x14ac:dyDescent="0.35">
      <c r="A374" s="73"/>
      <c r="B374" s="73"/>
      <c r="C374" s="73"/>
      <c r="D374" s="73"/>
      <c r="E374" s="73"/>
      <c r="F374" s="73"/>
      <c r="G374" s="73"/>
      <c r="H374" s="73"/>
      <c r="I374" s="73"/>
      <c r="J374" s="73"/>
      <c r="K374" s="73"/>
      <c r="L374" s="73"/>
      <c r="M374" s="74"/>
      <c r="N374" s="73"/>
      <c r="O374" s="75"/>
    </row>
    <row r="375" spans="1:15" x14ac:dyDescent="0.35">
      <c r="A375" s="73"/>
      <c r="B375" s="73"/>
      <c r="C375" s="73"/>
      <c r="D375" s="73"/>
      <c r="E375" s="73"/>
      <c r="F375" s="73"/>
      <c r="G375" s="73"/>
      <c r="H375" s="73"/>
      <c r="I375" s="73"/>
      <c r="J375" s="73"/>
      <c r="K375" s="73"/>
      <c r="L375" s="73"/>
      <c r="M375" s="74"/>
      <c r="N375" s="73"/>
      <c r="O375" s="75"/>
    </row>
    <row r="376" spans="1:15" x14ac:dyDescent="0.35">
      <c r="A376" s="73"/>
      <c r="B376" s="73"/>
      <c r="C376" s="73"/>
      <c r="D376" s="73"/>
      <c r="E376" s="73"/>
      <c r="F376" s="73"/>
      <c r="G376" s="73"/>
      <c r="H376" s="73"/>
      <c r="I376" s="73"/>
      <c r="J376" s="73"/>
      <c r="K376" s="73"/>
      <c r="L376" s="73"/>
      <c r="M376" s="74"/>
      <c r="N376" s="73"/>
      <c r="O376" s="75"/>
    </row>
    <row r="377" spans="1:15" x14ac:dyDescent="0.35">
      <c r="A377" s="73"/>
      <c r="B377" s="73"/>
      <c r="C377" s="73"/>
      <c r="D377" s="73"/>
      <c r="E377" s="73"/>
      <c r="F377" s="73"/>
      <c r="G377" s="73"/>
      <c r="H377" s="73"/>
      <c r="I377" s="73"/>
      <c r="J377" s="73"/>
      <c r="K377" s="73"/>
      <c r="L377" s="73"/>
      <c r="M377" s="74"/>
      <c r="N377" s="73"/>
      <c r="O377" s="75"/>
    </row>
    <row r="378" spans="1:15" x14ac:dyDescent="0.35">
      <c r="A378" s="73"/>
      <c r="B378" s="73"/>
      <c r="C378" s="73"/>
      <c r="D378" s="73"/>
      <c r="E378" s="73"/>
      <c r="F378" s="73"/>
      <c r="G378" s="73"/>
      <c r="H378" s="73"/>
      <c r="I378" s="73"/>
      <c r="J378" s="73"/>
      <c r="K378" s="73"/>
      <c r="L378" s="73"/>
      <c r="M378" s="74"/>
      <c r="N378" s="73"/>
      <c r="O378" s="75"/>
    </row>
    <row r="379" spans="1:15" x14ac:dyDescent="0.35">
      <c r="A379" s="73"/>
      <c r="B379" s="73"/>
      <c r="C379" s="73"/>
      <c r="D379" s="73"/>
      <c r="E379" s="73"/>
      <c r="F379" s="73"/>
      <c r="G379" s="73"/>
      <c r="H379" s="73"/>
      <c r="I379" s="73"/>
      <c r="J379" s="73"/>
      <c r="K379" s="73"/>
      <c r="L379" s="73"/>
      <c r="M379" s="74"/>
      <c r="N379" s="73"/>
      <c r="O379" s="75"/>
    </row>
    <row r="380" spans="1:15" x14ac:dyDescent="0.35">
      <c r="A380" s="73"/>
      <c r="B380" s="73"/>
      <c r="C380" s="73"/>
      <c r="D380" s="73"/>
      <c r="E380" s="73"/>
      <c r="F380" s="73"/>
      <c r="G380" s="73"/>
      <c r="H380" s="73"/>
      <c r="I380" s="73"/>
      <c r="J380" s="73"/>
      <c r="K380" s="73"/>
      <c r="L380" s="73"/>
      <c r="M380" s="74"/>
      <c r="N380" s="73"/>
      <c r="O380" s="75"/>
    </row>
    <row r="381" spans="1:15" x14ac:dyDescent="0.35">
      <c r="A381" s="73"/>
      <c r="B381" s="73"/>
      <c r="C381" s="73"/>
      <c r="D381" s="73"/>
      <c r="E381" s="73"/>
      <c r="F381" s="73"/>
      <c r="G381" s="73"/>
      <c r="H381" s="73"/>
      <c r="I381" s="73"/>
      <c r="J381" s="73"/>
      <c r="K381" s="73"/>
      <c r="L381" s="73"/>
      <c r="M381" s="74"/>
      <c r="N381" s="73"/>
      <c r="O381" s="75"/>
    </row>
    <row r="382" spans="1:15" x14ac:dyDescent="0.35">
      <c r="A382" s="73"/>
      <c r="B382" s="73"/>
      <c r="C382" s="73"/>
      <c r="D382" s="73"/>
      <c r="E382" s="73"/>
      <c r="F382" s="73"/>
      <c r="G382" s="73"/>
      <c r="H382" s="73"/>
      <c r="I382" s="73"/>
      <c r="J382" s="73"/>
      <c r="K382" s="73"/>
      <c r="L382" s="73"/>
      <c r="M382" s="74"/>
      <c r="N382" s="73"/>
      <c r="O382" s="75"/>
    </row>
    <row r="383" spans="1:15" x14ac:dyDescent="0.35">
      <c r="A383" s="73"/>
      <c r="B383" s="73"/>
      <c r="C383" s="73"/>
      <c r="D383" s="73"/>
      <c r="E383" s="73"/>
      <c r="F383" s="73"/>
      <c r="G383" s="73"/>
      <c r="H383" s="73"/>
      <c r="I383" s="73"/>
      <c r="J383" s="73"/>
      <c r="K383" s="73"/>
      <c r="L383" s="73"/>
      <c r="M383" s="74"/>
      <c r="N383" s="73"/>
      <c r="O383" s="75"/>
    </row>
    <row r="384" spans="1:15" x14ac:dyDescent="0.35">
      <c r="A384" s="73"/>
      <c r="B384" s="73"/>
      <c r="C384" s="73"/>
      <c r="D384" s="73"/>
      <c r="E384" s="73"/>
      <c r="F384" s="73"/>
      <c r="G384" s="73"/>
      <c r="H384" s="73"/>
      <c r="I384" s="73"/>
      <c r="J384" s="73"/>
      <c r="K384" s="73"/>
      <c r="L384" s="73"/>
      <c r="M384" s="74"/>
      <c r="N384" s="73"/>
      <c r="O384" s="75"/>
    </row>
    <row r="385" spans="1:15" x14ac:dyDescent="0.35">
      <c r="A385" s="73"/>
      <c r="B385" s="73"/>
      <c r="C385" s="73"/>
      <c r="D385" s="73"/>
      <c r="E385" s="73"/>
      <c r="F385" s="73"/>
      <c r="G385" s="73"/>
      <c r="H385" s="73"/>
      <c r="I385" s="73"/>
      <c r="J385" s="73"/>
      <c r="K385" s="73"/>
      <c r="L385" s="73"/>
      <c r="M385" s="74"/>
      <c r="N385" s="73"/>
      <c r="O385" s="75"/>
    </row>
    <row r="386" spans="1:15" x14ac:dyDescent="0.35">
      <c r="A386" s="73"/>
      <c r="B386" s="73"/>
      <c r="C386" s="73"/>
      <c r="D386" s="73"/>
      <c r="E386" s="73"/>
      <c r="F386" s="73"/>
      <c r="G386" s="73"/>
      <c r="H386" s="73"/>
      <c r="I386" s="73"/>
      <c r="J386" s="73"/>
      <c r="K386" s="73"/>
      <c r="L386" s="73"/>
      <c r="M386" s="74"/>
      <c r="N386" s="73"/>
      <c r="O386" s="75"/>
    </row>
    <row r="387" spans="1:15" x14ac:dyDescent="0.35">
      <c r="A387" s="73"/>
      <c r="B387" s="73"/>
      <c r="C387" s="73"/>
      <c r="D387" s="73"/>
      <c r="E387" s="73"/>
      <c r="F387" s="73"/>
      <c r="G387" s="73"/>
      <c r="H387" s="73"/>
      <c r="I387" s="73"/>
      <c r="J387" s="73"/>
      <c r="K387" s="73"/>
      <c r="L387" s="73"/>
      <c r="M387" s="74"/>
      <c r="N387" s="73"/>
      <c r="O387" s="75"/>
    </row>
    <row r="388" spans="1:15" x14ac:dyDescent="0.35">
      <c r="A388" s="73"/>
      <c r="B388" s="73"/>
      <c r="C388" s="73"/>
      <c r="D388" s="73"/>
      <c r="E388" s="73"/>
      <c r="F388" s="73"/>
      <c r="G388" s="73"/>
      <c r="H388" s="73"/>
      <c r="I388" s="73"/>
      <c r="J388" s="73"/>
      <c r="K388" s="73"/>
      <c r="L388" s="73"/>
      <c r="M388" s="74"/>
      <c r="N388" s="73"/>
      <c r="O388" s="75"/>
    </row>
    <row r="389" spans="1:15" x14ac:dyDescent="0.35">
      <c r="A389" s="73"/>
      <c r="B389" s="73"/>
      <c r="C389" s="73"/>
      <c r="D389" s="73"/>
      <c r="E389" s="73"/>
      <c r="F389" s="73"/>
      <c r="G389" s="73"/>
      <c r="H389" s="73"/>
      <c r="I389" s="73"/>
      <c r="J389" s="73"/>
      <c r="K389" s="73"/>
      <c r="L389" s="73"/>
      <c r="M389" s="74"/>
      <c r="N389" s="73"/>
      <c r="O389" s="75"/>
    </row>
    <row r="390" spans="1:15" x14ac:dyDescent="0.35">
      <c r="A390" s="73"/>
      <c r="B390" s="73"/>
      <c r="C390" s="73"/>
      <c r="D390" s="73"/>
      <c r="E390" s="73"/>
      <c r="F390" s="73"/>
      <c r="G390" s="73"/>
      <c r="H390" s="73"/>
      <c r="I390" s="73"/>
      <c r="J390" s="73"/>
      <c r="K390" s="73"/>
      <c r="L390" s="73"/>
      <c r="M390" s="74"/>
      <c r="N390" s="73"/>
      <c r="O390" s="75"/>
    </row>
    <row r="391" spans="1:15" x14ac:dyDescent="0.35">
      <c r="A391" s="73"/>
      <c r="B391" s="73"/>
      <c r="C391" s="73"/>
      <c r="D391" s="73"/>
      <c r="E391" s="73"/>
      <c r="F391" s="73"/>
      <c r="G391" s="73"/>
      <c r="H391" s="73"/>
      <c r="I391" s="73"/>
      <c r="J391" s="73"/>
      <c r="K391" s="73"/>
      <c r="L391" s="73"/>
      <c r="M391" s="74"/>
      <c r="N391" s="73"/>
      <c r="O391" s="75"/>
    </row>
    <row r="392" spans="1:15" x14ac:dyDescent="0.35">
      <c r="A392" s="73"/>
      <c r="B392" s="73"/>
      <c r="C392" s="73"/>
      <c r="D392" s="73"/>
      <c r="E392" s="73"/>
      <c r="F392" s="73"/>
      <c r="G392" s="73"/>
      <c r="H392" s="73"/>
      <c r="I392" s="73"/>
      <c r="J392" s="73"/>
      <c r="K392" s="73"/>
      <c r="L392" s="73"/>
      <c r="M392" s="74"/>
      <c r="N392" s="73"/>
      <c r="O392" s="75"/>
    </row>
    <row r="393" spans="1:15" x14ac:dyDescent="0.35">
      <c r="A393" s="73"/>
      <c r="B393" s="73"/>
      <c r="C393" s="73"/>
      <c r="D393" s="73"/>
      <c r="E393" s="73"/>
      <c r="F393" s="73"/>
      <c r="G393" s="73"/>
      <c r="H393" s="73"/>
      <c r="I393" s="73"/>
      <c r="J393" s="73"/>
      <c r="K393" s="73"/>
      <c r="L393" s="73"/>
      <c r="M393" s="74"/>
      <c r="N393" s="73"/>
      <c r="O393" s="75"/>
    </row>
    <row r="394" spans="1:15" x14ac:dyDescent="0.35">
      <c r="A394" s="73"/>
      <c r="B394" s="73"/>
      <c r="C394" s="73"/>
      <c r="D394" s="73"/>
      <c r="E394" s="73"/>
      <c r="F394" s="73"/>
      <c r="G394" s="73"/>
      <c r="H394" s="73"/>
      <c r="I394" s="73"/>
      <c r="J394" s="73"/>
      <c r="K394" s="73"/>
      <c r="L394" s="73"/>
      <c r="M394" s="74"/>
      <c r="N394" s="73"/>
      <c r="O394" s="75"/>
    </row>
    <row r="395" spans="1:15" x14ac:dyDescent="0.35">
      <c r="A395" s="73"/>
      <c r="B395" s="73"/>
      <c r="C395" s="73"/>
      <c r="D395" s="73"/>
      <c r="E395" s="73"/>
      <c r="F395" s="73"/>
      <c r="G395" s="73"/>
      <c r="H395" s="73"/>
      <c r="I395" s="73"/>
      <c r="J395" s="73"/>
      <c r="K395" s="73"/>
      <c r="L395" s="73"/>
      <c r="M395" s="74"/>
      <c r="N395" s="73"/>
      <c r="O395" s="75"/>
    </row>
    <row r="396" spans="1:15" x14ac:dyDescent="0.35">
      <c r="A396" s="73"/>
      <c r="B396" s="73"/>
      <c r="C396" s="73"/>
      <c r="D396" s="73"/>
      <c r="E396" s="73"/>
      <c r="F396" s="73"/>
      <c r="G396" s="73"/>
      <c r="H396" s="73"/>
      <c r="I396" s="73"/>
      <c r="J396" s="73"/>
      <c r="K396" s="73"/>
      <c r="L396" s="73"/>
      <c r="M396" s="74"/>
      <c r="N396" s="73"/>
      <c r="O396" s="75"/>
    </row>
    <row r="397" spans="1:15" x14ac:dyDescent="0.35">
      <c r="A397" s="73"/>
      <c r="B397" s="73"/>
      <c r="C397" s="73"/>
      <c r="D397" s="73"/>
      <c r="E397" s="73"/>
      <c r="F397" s="73"/>
      <c r="G397" s="73"/>
      <c r="H397" s="73"/>
      <c r="I397" s="73"/>
      <c r="J397" s="73"/>
      <c r="K397" s="73"/>
      <c r="L397" s="73"/>
      <c r="M397" s="74"/>
      <c r="N397" s="73"/>
      <c r="O397" s="75"/>
    </row>
    <row r="398" spans="1:15" x14ac:dyDescent="0.35">
      <c r="A398" s="73"/>
      <c r="B398" s="73"/>
      <c r="C398" s="73"/>
      <c r="D398" s="73"/>
      <c r="E398" s="73"/>
      <c r="F398" s="73"/>
      <c r="G398" s="73"/>
      <c r="H398" s="73"/>
      <c r="I398" s="73"/>
      <c r="J398" s="73"/>
      <c r="K398" s="73"/>
      <c r="L398" s="73"/>
      <c r="M398" s="74"/>
      <c r="N398" s="73"/>
      <c r="O398" s="75"/>
    </row>
    <row r="399" spans="1:15" x14ac:dyDescent="0.35">
      <c r="A399" s="73"/>
      <c r="B399" s="73"/>
      <c r="C399" s="73"/>
      <c r="D399" s="73"/>
      <c r="E399" s="73"/>
      <c r="F399" s="73"/>
      <c r="G399" s="73"/>
      <c r="H399" s="73"/>
      <c r="I399" s="73"/>
      <c r="J399" s="73"/>
      <c r="K399" s="73"/>
      <c r="L399" s="73"/>
      <c r="M399" s="74"/>
      <c r="N399" s="73"/>
      <c r="O399" s="75"/>
    </row>
    <row r="400" spans="1:15" x14ac:dyDescent="0.35">
      <c r="A400" s="73"/>
      <c r="B400" s="73"/>
      <c r="C400" s="73"/>
      <c r="D400" s="73"/>
      <c r="E400" s="73"/>
      <c r="F400" s="73"/>
      <c r="G400" s="73"/>
      <c r="H400" s="73"/>
      <c r="I400" s="73"/>
      <c r="J400" s="73"/>
      <c r="K400" s="73"/>
      <c r="L400" s="73"/>
      <c r="M400" s="74"/>
      <c r="N400" s="73"/>
      <c r="O400" s="75"/>
    </row>
    <row r="401" spans="1:15" x14ac:dyDescent="0.35">
      <c r="A401" s="73"/>
      <c r="B401" s="73"/>
      <c r="C401" s="73"/>
      <c r="D401" s="73"/>
      <c r="E401" s="73"/>
      <c r="F401" s="73"/>
      <c r="G401" s="73"/>
      <c r="H401" s="73"/>
      <c r="I401" s="73"/>
      <c r="J401" s="73"/>
      <c r="K401" s="73"/>
      <c r="L401" s="73"/>
      <c r="M401" s="74"/>
      <c r="N401" s="73"/>
      <c r="O401" s="75"/>
    </row>
    <row r="402" spans="1:15" x14ac:dyDescent="0.35">
      <c r="A402" s="73"/>
      <c r="B402" s="73"/>
      <c r="C402" s="73"/>
      <c r="D402" s="73"/>
      <c r="E402" s="73"/>
      <c r="F402" s="73"/>
      <c r="G402" s="73"/>
      <c r="H402" s="73"/>
      <c r="I402" s="73"/>
      <c r="J402" s="73"/>
      <c r="K402" s="73"/>
      <c r="L402" s="73"/>
      <c r="M402" s="74"/>
      <c r="N402" s="73"/>
      <c r="O402" s="75"/>
    </row>
    <row r="403" spans="1:15" x14ac:dyDescent="0.35">
      <c r="A403" s="73"/>
      <c r="B403" s="73"/>
      <c r="C403" s="73"/>
      <c r="D403" s="73"/>
      <c r="E403" s="73"/>
      <c r="F403" s="73"/>
      <c r="G403" s="73"/>
      <c r="H403" s="73"/>
      <c r="I403" s="73"/>
      <c r="J403" s="73"/>
      <c r="K403" s="73"/>
      <c r="L403" s="73"/>
      <c r="M403" s="74"/>
      <c r="N403" s="73"/>
      <c r="O403" s="75"/>
    </row>
    <row r="404" spans="1:15" x14ac:dyDescent="0.35">
      <c r="A404" s="73"/>
      <c r="B404" s="73"/>
      <c r="C404" s="73"/>
      <c r="D404" s="73"/>
      <c r="E404" s="73"/>
      <c r="F404" s="73"/>
      <c r="G404" s="73"/>
      <c r="H404" s="73"/>
      <c r="I404" s="73"/>
      <c r="J404" s="73"/>
      <c r="K404" s="73"/>
      <c r="L404" s="73"/>
      <c r="M404" s="74"/>
      <c r="N404" s="73"/>
      <c r="O404" s="75"/>
    </row>
    <row r="405" spans="1:15" x14ac:dyDescent="0.35">
      <c r="A405" s="73"/>
      <c r="B405" s="73"/>
      <c r="C405" s="73"/>
      <c r="D405" s="73"/>
      <c r="E405" s="73"/>
      <c r="F405" s="73"/>
      <c r="G405" s="73"/>
      <c r="H405" s="73"/>
      <c r="I405" s="73"/>
      <c r="J405" s="73"/>
      <c r="K405" s="73"/>
      <c r="L405" s="73"/>
      <c r="M405" s="74"/>
      <c r="N405" s="73"/>
      <c r="O405" s="75"/>
    </row>
    <row r="406" spans="1:15" x14ac:dyDescent="0.35">
      <c r="A406" s="73"/>
      <c r="B406" s="73"/>
      <c r="C406" s="73"/>
      <c r="D406" s="73"/>
      <c r="E406" s="73"/>
      <c r="F406" s="73"/>
      <c r="G406" s="73"/>
      <c r="H406" s="73"/>
      <c r="I406" s="73"/>
      <c r="J406" s="73"/>
      <c r="K406" s="73"/>
      <c r="L406" s="73"/>
      <c r="M406" s="74"/>
      <c r="N406" s="73"/>
      <c r="O406" s="75"/>
    </row>
    <row r="407" spans="1:15" x14ac:dyDescent="0.35">
      <c r="A407" s="73"/>
      <c r="B407" s="73"/>
      <c r="C407" s="73"/>
      <c r="D407" s="73"/>
      <c r="E407" s="73"/>
      <c r="F407" s="73"/>
      <c r="G407" s="73"/>
      <c r="H407" s="73"/>
      <c r="I407" s="73"/>
      <c r="J407" s="73"/>
      <c r="K407" s="73"/>
      <c r="L407" s="73"/>
      <c r="M407" s="74"/>
      <c r="N407" s="73"/>
      <c r="O407" s="75"/>
    </row>
    <row r="408" spans="1:15" x14ac:dyDescent="0.35">
      <c r="A408" s="73"/>
      <c r="B408" s="73"/>
      <c r="C408" s="73"/>
      <c r="D408" s="73"/>
      <c r="E408" s="73"/>
      <c r="F408" s="73"/>
      <c r="G408" s="73"/>
      <c r="H408" s="73"/>
      <c r="I408" s="73"/>
      <c r="J408" s="73"/>
      <c r="K408" s="73"/>
      <c r="L408" s="73"/>
      <c r="M408" s="74"/>
      <c r="N408" s="73"/>
      <c r="O408" s="75"/>
    </row>
    <row r="409" spans="1:15" x14ac:dyDescent="0.35">
      <c r="A409" s="73"/>
      <c r="B409" s="73"/>
      <c r="C409" s="73"/>
      <c r="D409" s="73"/>
      <c r="E409" s="73"/>
      <c r="F409" s="73"/>
      <c r="G409" s="73"/>
      <c r="H409" s="73"/>
      <c r="I409" s="73"/>
      <c r="J409" s="73"/>
      <c r="K409" s="73"/>
      <c r="L409" s="73"/>
      <c r="M409" s="74"/>
      <c r="N409" s="73"/>
      <c r="O409" s="75"/>
    </row>
    <row r="410" spans="1:15" x14ac:dyDescent="0.35">
      <c r="A410" s="73"/>
      <c r="B410" s="73"/>
      <c r="C410" s="73"/>
      <c r="D410" s="73"/>
      <c r="E410" s="73"/>
      <c r="F410" s="73"/>
      <c r="G410" s="73"/>
      <c r="H410" s="73"/>
      <c r="I410" s="73"/>
      <c r="J410" s="73"/>
      <c r="K410" s="73"/>
      <c r="L410" s="73"/>
      <c r="M410" s="74"/>
      <c r="N410" s="73"/>
      <c r="O410" s="75"/>
    </row>
    <row r="411" spans="1:15" x14ac:dyDescent="0.35">
      <c r="A411" s="73"/>
      <c r="B411" s="73"/>
      <c r="C411" s="73"/>
      <c r="D411" s="73"/>
      <c r="E411" s="73"/>
      <c r="F411" s="73"/>
      <c r="G411" s="73"/>
      <c r="H411" s="73"/>
      <c r="I411" s="73"/>
      <c r="J411" s="73"/>
      <c r="K411" s="73"/>
      <c r="L411" s="73"/>
      <c r="M411" s="74"/>
      <c r="N411" s="73"/>
      <c r="O411" s="75"/>
    </row>
    <row r="412" spans="1:15" x14ac:dyDescent="0.35">
      <c r="A412" s="73"/>
      <c r="B412" s="73"/>
      <c r="C412" s="73"/>
      <c r="D412" s="73"/>
      <c r="E412" s="73"/>
      <c r="F412" s="73"/>
      <c r="G412" s="73"/>
      <c r="H412" s="73"/>
      <c r="I412" s="73"/>
      <c r="J412" s="73"/>
      <c r="K412" s="73"/>
      <c r="L412" s="73"/>
      <c r="M412" s="74"/>
      <c r="N412" s="73"/>
      <c r="O412" s="75"/>
    </row>
    <row r="413" spans="1:15" x14ac:dyDescent="0.35">
      <c r="A413" s="73"/>
      <c r="B413" s="73"/>
      <c r="C413" s="73"/>
      <c r="D413" s="73"/>
      <c r="E413" s="73"/>
      <c r="F413" s="73"/>
      <c r="G413" s="73"/>
      <c r="H413" s="73"/>
      <c r="I413" s="73"/>
      <c r="J413" s="73"/>
      <c r="K413" s="73"/>
      <c r="L413" s="73"/>
      <c r="M413" s="74"/>
      <c r="N413" s="73"/>
      <c r="O413" s="75"/>
    </row>
    <row r="414" spans="1:15" x14ac:dyDescent="0.35">
      <c r="A414" s="73"/>
      <c r="B414" s="73"/>
      <c r="C414" s="73"/>
      <c r="D414" s="73"/>
      <c r="E414" s="73"/>
      <c r="F414" s="73"/>
      <c r="G414" s="73"/>
      <c r="H414" s="73"/>
      <c r="I414" s="73"/>
      <c r="J414" s="73"/>
      <c r="K414" s="73"/>
      <c r="L414" s="73"/>
      <c r="M414" s="74"/>
      <c r="N414" s="73"/>
      <c r="O414" s="75"/>
    </row>
    <row r="415" spans="1:15" x14ac:dyDescent="0.35">
      <c r="A415" s="73"/>
      <c r="B415" s="73"/>
      <c r="C415" s="73"/>
      <c r="D415" s="73"/>
      <c r="E415" s="73"/>
      <c r="F415" s="73"/>
      <c r="G415" s="73"/>
      <c r="H415" s="73"/>
      <c r="I415" s="73"/>
      <c r="J415" s="73"/>
      <c r="K415" s="73"/>
      <c r="L415" s="73"/>
      <c r="M415" s="74"/>
      <c r="N415" s="73"/>
      <c r="O415" s="75"/>
    </row>
    <row r="416" spans="1:15" x14ac:dyDescent="0.35">
      <c r="A416" s="73"/>
      <c r="B416" s="73"/>
      <c r="C416" s="73"/>
      <c r="D416" s="73"/>
      <c r="E416" s="73"/>
      <c r="F416" s="73"/>
      <c r="G416" s="73"/>
      <c r="H416" s="73"/>
      <c r="I416" s="73"/>
      <c r="J416" s="73"/>
      <c r="K416" s="73"/>
      <c r="L416" s="73"/>
      <c r="M416" s="74"/>
      <c r="N416" s="73"/>
      <c r="O416" s="75"/>
    </row>
    <row r="417" spans="1:15" x14ac:dyDescent="0.35">
      <c r="A417" s="73"/>
      <c r="B417" s="73"/>
      <c r="C417" s="73"/>
      <c r="D417" s="73"/>
      <c r="E417" s="73"/>
      <c r="F417" s="73"/>
      <c r="G417" s="73"/>
      <c r="H417" s="73"/>
      <c r="I417" s="73"/>
      <c r="J417" s="73"/>
      <c r="K417" s="73"/>
      <c r="L417" s="73"/>
      <c r="M417" s="74"/>
      <c r="N417" s="73"/>
      <c r="O417" s="75"/>
    </row>
    <row r="418" spans="1:15" x14ac:dyDescent="0.35">
      <c r="A418" s="73"/>
      <c r="B418" s="73"/>
      <c r="C418" s="73"/>
      <c r="D418" s="73"/>
      <c r="E418" s="73"/>
      <c r="F418" s="73"/>
      <c r="G418" s="73"/>
      <c r="H418" s="73"/>
      <c r="I418" s="73"/>
      <c r="J418" s="73"/>
      <c r="K418" s="73"/>
      <c r="L418" s="73"/>
      <c r="M418" s="74"/>
      <c r="N418" s="73"/>
      <c r="O418" s="75"/>
    </row>
    <row r="419" spans="1:15" x14ac:dyDescent="0.35">
      <c r="A419" s="73"/>
      <c r="B419" s="73"/>
      <c r="C419" s="73"/>
      <c r="D419" s="73"/>
      <c r="E419" s="73"/>
      <c r="F419" s="73"/>
      <c r="G419" s="73"/>
      <c r="H419" s="73"/>
      <c r="I419" s="73"/>
      <c r="J419" s="73"/>
      <c r="K419" s="73"/>
      <c r="L419" s="73"/>
      <c r="M419" s="74"/>
      <c r="N419" s="73"/>
      <c r="O419" s="75"/>
    </row>
    <row r="420" spans="1:15" x14ac:dyDescent="0.35">
      <c r="A420" s="73"/>
      <c r="B420" s="73"/>
      <c r="C420" s="73"/>
      <c r="D420" s="73"/>
      <c r="E420" s="73"/>
      <c r="F420" s="73"/>
      <c r="G420" s="73"/>
      <c r="H420" s="73"/>
      <c r="I420" s="73"/>
      <c r="J420" s="73"/>
      <c r="K420" s="73"/>
      <c r="L420" s="73"/>
      <c r="M420" s="74"/>
      <c r="N420" s="73"/>
      <c r="O420" s="75"/>
    </row>
    <row r="421" spans="1:15" x14ac:dyDescent="0.35">
      <c r="A421" s="73"/>
      <c r="B421" s="73"/>
      <c r="C421" s="73"/>
      <c r="D421" s="73"/>
      <c r="E421" s="73"/>
      <c r="F421" s="73"/>
      <c r="G421" s="73"/>
      <c r="H421" s="73"/>
      <c r="I421" s="73"/>
      <c r="J421" s="73"/>
      <c r="K421" s="73"/>
      <c r="L421" s="73"/>
      <c r="M421" s="74"/>
      <c r="N421" s="73"/>
      <c r="O421" s="75"/>
    </row>
    <row r="422" spans="1:15" x14ac:dyDescent="0.35">
      <c r="A422" s="73"/>
      <c r="B422" s="73"/>
      <c r="C422" s="73"/>
      <c r="D422" s="73"/>
      <c r="E422" s="73"/>
      <c r="F422" s="73"/>
      <c r="G422" s="73"/>
      <c r="H422" s="73"/>
      <c r="I422" s="73"/>
      <c r="J422" s="73"/>
      <c r="K422" s="73"/>
      <c r="L422" s="73"/>
      <c r="M422" s="74"/>
      <c r="N422" s="73"/>
      <c r="O422" s="75"/>
    </row>
    <row r="423" spans="1:15" x14ac:dyDescent="0.35">
      <c r="A423" s="73"/>
      <c r="B423" s="73"/>
      <c r="C423" s="73"/>
      <c r="D423" s="73"/>
      <c r="E423" s="73"/>
      <c r="F423" s="73"/>
      <c r="G423" s="73"/>
      <c r="H423" s="73"/>
      <c r="I423" s="73"/>
      <c r="J423" s="73"/>
      <c r="K423" s="73"/>
      <c r="L423" s="73"/>
      <c r="M423" s="74"/>
      <c r="N423" s="73"/>
      <c r="O423" s="75"/>
    </row>
    <row r="424" spans="1:15" x14ac:dyDescent="0.35">
      <c r="A424" s="73"/>
      <c r="B424" s="73"/>
      <c r="C424" s="73"/>
      <c r="D424" s="73"/>
      <c r="E424" s="73"/>
      <c r="F424" s="73"/>
      <c r="G424" s="73"/>
      <c r="H424" s="73"/>
      <c r="I424" s="73"/>
      <c r="J424" s="73"/>
      <c r="K424" s="73"/>
      <c r="L424" s="73"/>
      <c r="M424" s="74"/>
      <c r="N424" s="73"/>
      <c r="O424" s="75"/>
    </row>
    <row r="425" spans="1:15" x14ac:dyDescent="0.35">
      <c r="A425" s="73"/>
      <c r="B425" s="73"/>
      <c r="C425" s="73"/>
      <c r="D425" s="73"/>
      <c r="E425" s="73"/>
      <c r="F425" s="73"/>
      <c r="G425" s="73"/>
      <c r="H425" s="73"/>
      <c r="I425" s="73"/>
      <c r="J425" s="73"/>
      <c r="K425" s="73"/>
      <c r="L425" s="73"/>
      <c r="M425" s="74"/>
      <c r="N425" s="73"/>
      <c r="O425" s="75"/>
    </row>
    <row r="426" spans="1:15" x14ac:dyDescent="0.35">
      <c r="A426" s="73"/>
      <c r="B426" s="73"/>
      <c r="C426" s="73"/>
      <c r="D426" s="73"/>
      <c r="E426" s="73"/>
      <c r="F426" s="73"/>
      <c r="G426" s="73"/>
      <c r="H426" s="73"/>
      <c r="I426" s="73"/>
      <c r="J426" s="73"/>
      <c r="K426" s="73"/>
      <c r="L426" s="73"/>
      <c r="M426" s="74"/>
      <c r="N426" s="73"/>
      <c r="O426" s="75"/>
    </row>
    <row r="427" spans="1:15" x14ac:dyDescent="0.35">
      <c r="A427" s="73"/>
      <c r="B427" s="73"/>
      <c r="C427" s="73"/>
      <c r="D427" s="73"/>
      <c r="E427" s="73"/>
      <c r="F427" s="73"/>
      <c r="G427" s="73"/>
      <c r="H427" s="73"/>
      <c r="I427" s="73"/>
      <c r="J427" s="73"/>
      <c r="K427" s="73"/>
      <c r="L427" s="73"/>
      <c r="M427" s="74"/>
      <c r="N427" s="73"/>
      <c r="O427" s="75"/>
    </row>
    <row r="428" spans="1:15" x14ac:dyDescent="0.35">
      <c r="A428" s="73"/>
      <c r="B428" s="73"/>
      <c r="C428" s="73"/>
      <c r="D428" s="73"/>
      <c r="E428" s="73"/>
      <c r="F428" s="73"/>
      <c r="G428" s="73"/>
      <c r="H428" s="73"/>
      <c r="I428" s="73"/>
      <c r="J428" s="73"/>
      <c r="K428" s="73"/>
      <c r="L428" s="73"/>
      <c r="M428" s="74"/>
      <c r="N428" s="73"/>
      <c r="O428" s="75"/>
    </row>
    <row r="429" spans="1:15" x14ac:dyDescent="0.35">
      <c r="A429" s="73"/>
      <c r="B429" s="73"/>
      <c r="C429" s="73"/>
      <c r="D429" s="73"/>
      <c r="E429" s="73"/>
      <c r="F429" s="73"/>
      <c r="G429" s="73"/>
      <c r="H429" s="73"/>
      <c r="I429" s="73"/>
      <c r="J429" s="73"/>
      <c r="K429" s="73"/>
      <c r="L429" s="73"/>
      <c r="M429" s="74"/>
      <c r="N429" s="73"/>
      <c r="O429" s="75"/>
    </row>
    <row r="430" spans="1:15" x14ac:dyDescent="0.35">
      <c r="A430" s="73"/>
      <c r="B430" s="73"/>
      <c r="C430" s="73"/>
      <c r="D430" s="73"/>
      <c r="E430" s="73"/>
      <c r="F430" s="73"/>
      <c r="G430" s="73"/>
      <c r="H430" s="73"/>
      <c r="I430" s="73"/>
      <c r="J430" s="73"/>
      <c r="K430" s="73"/>
      <c r="L430" s="73"/>
      <c r="M430" s="74"/>
      <c r="N430" s="73"/>
      <c r="O430" s="75"/>
    </row>
    <row r="431" spans="1:15" x14ac:dyDescent="0.35">
      <c r="A431" s="73"/>
      <c r="B431" s="73"/>
      <c r="C431" s="73"/>
      <c r="D431" s="73"/>
      <c r="E431" s="73"/>
      <c r="F431" s="73"/>
      <c r="G431" s="73"/>
      <c r="H431" s="73"/>
      <c r="I431" s="73"/>
      <c r="J431" s="73"/>
      <c r="K431" s="73"/>
      <c r="L431" s="73"/>
      <c r="M431" s="74"/>
      <c r="N431" s="73"/>
      <c r="O431" s="75"/>
    </row>
    <row r="432" spans="1:15" x14ac:dyDescent="0.35">
      <c r="A432" s="73"/>
      <c r="B432" s="73"/>
      <c r="C432" s="73"/>
      <c r="D432" s="73"/>
      <c r="E432" s="73"/>
      <c r="F432" s="73"/>
      <c r="G432" s="73"/>
      <c r="H432" s="73"/>
      <c r="I432" s="73"/>
      <c r="J432" s="73"/>
      <c r="K432" s="73"/>
      <c r="L432" s="73"/>
      <c r="M432" s="74"/>
      <c r="N432" s="73"/>
      <c r="O432" s="75"/>
    </row>
    <row r="433" spans="1:15" x14ac:dyDescent="0.35">
      <c r="A433" s="73"/>
      <c r="B433" s="73"/>
      <c r="C433" s="73"/>
      <c r="D433" s="73"/>
      <c r="E433" s="73"/>
      <c r="F433" s="73"/>
      <c r="G433" s="73"/>
      <c r="H433" s="73"/>
      <c r="I433" s="73"/>
      <c r="J433" s="73"/>
      <c r="K433" s="73"/>
      <c r="L433" s="73"/>
      <c r="M433" s="74"/>
      <c r="N433" s="73"/>
      <c r="O433" s="75"/>
    </row>
    <row r="434" spans="1:15" x14ac:dyDescent="0.35">
      <c r="A434" s="73"/>
      <c r="B434" s="73"/>
      <c r="C434" s="73"/>
      <c r="D434" s="73"/>
      <c r="E434" s="73"/>
      <c r="F434" s="73"/>
      <c r="G434" s="73"/>
      <c r="H434" s="73"/>
      <c r="I434" s="73"/>
      <c r="J434" s="73"/>
      <c r="K434" s="73"/>
      <c r="L434" s="73"/>
      <c r="M434" s="74"/>
      <c r="N434" s="73"/>
      <c r="O434" s="75"/>
    </row>
    <row r="435" spans="1:15" x14ac:dyDescent="0.35">
      <c r="A435" s="73"/>
      <c r="B435" s="73"/>
      <c r="C435" s="73"/>
      <c r="D435" s="73"/>
      <c r="E435" s="73"/>
      <c r="F435" s="73"/>
      <c r="G435" s="73"/>
      <c r="H435" s="73"/>
      <c r="I435" s="73"/>
      <c r="J435" s="73"/>
      <c r="K435" s="73"/>
      <c r="L435" s="73"/>
      <c r="M435" s="74"/>
      <c r="N435" s="73"/>
      <c r="O435" s="75"/>
    </row>
    <row r="436" spans="1:15" x14ac:dyDescent="0.35">
      <c r="A436" s="73"/>
      <c r="B436" s="73"/>
      <c r="C436" s="73"/>
      <c r="D436" s="73"/>
      <c r="E436" s="73"/>
      <c r="F436" s="73"/>
      <c r="G436" s="73"/>
      <c r="H436" s="73"/>
      <c r="I436" s="73"/>
      <c r="J436" s="73"/>
      <c r="K436" s="73"/>
      <c r="L436" s="73"/>
      <c r="M436" s="74"/>
      <c r="N436" s="73"/>
      <c r="O436" s="75"/>
    </row>
    <row r="437" spans="1:15" x14ac:dyDescent="0.35">
      <c r="A437" s="73"/>
      <c r="B437" s="73"/>
      <c r="C437" s="73"/>
      <c r="D437" s="73"/>
      <c r="E437" s="73"/>
      <c r="F437" s="73"/>
      <c r="G437" s="73"/>
      <c r="H437" s="73"/>
      <c r="I437" s="73"/>
      <c r="J437" s="73"/>
      <c r="K437" s="73"/>
      <c r="L437" s="73"/>
      <c r="M437" s="74"/>
      <c r="N437" s="73"/>
      <c r="O437" s="75"/>
    </row>
    <row r="438" spans="1:15" x14ac:dyDescent="0.35">
      <c r="A438" s="73"/>
      <c r="B438" s="73"/>
      <c r="C438" s="73"/>
      <c r="D438" s="73"/>
      <c r="E438" s="73"/>
      <c r="F438" s="73"/>
      <c r="G438" s="73"/>
      <c r="H438" s="73"/>
      <c r="I438" s="73"/>
      <c r="J438" s="73"/>
      <c r="K438" s="73"/>
      <c r="L438" s="73"/>
      <c r="M438" s="74"/>
      <c r="N438" s="73"/>
      <c r="O438" s="75"/>
    </row>
    <row r="439" spans="1:15" x14ac:dyDescent="0.35">
      <c r="A439" s="73"/>
      <c r="B439" s="73"/>
      <c r="C439" s="73"/>
      <c r="D439" s="73"/>
      <c r="E439" s="73"/>
      <c r="F439" s="73"/>
      <c r="G439" s="73"/>
      <c r="H439" s="73"/>
      <c r="I439" s="73"/>
      <c r="J439" s="73"/>
      <c r="K439" s="73"/>
      <c r="L439" s="73"/>
      <c r="M439" s="74"/>
      <c r="N439" s="73"/>
      <c r="O439" s="75"/>
    </row>
    <row r="440" spans="1:15" x14ac:dyDescent="0.35">
      <c r="A440" s="73"/>
      <c r="B440" s="73"/>
      <c r="C440" s="73"/>
      <c r="D440" s="73"/>
      <c r="E440" s="73"/>
      <c r="F440" s="73"/>
      <c r="G440" s="73"/>
      <c r="H440" s="73"/>
      <c r="I440" s="73"/>
      <c r="J440" s="73"/>
      <c r="K440" s="73"/>
      <c r="L440" s="73"/>
      <c r="M440" s="74"/>
      <c r="N440" s="73"/>
      <c r="O440" s="75"/>
    </row>
    <row r="441" spans="1:15" x14ac:dyDescent="0.35">
      <c r="A441" s="73"/>
      <c r="B441" s="73"/>
      <c r="C441" s="73"/>
      <c r="D441" s="73"/>
      <c r="E441" s="73"/>
      <c r="F441" s="73"/>
      <c r="G441" s="73"/>
      <c r="H441" s="73"/>
      <c r="I441" s="73"/>
      <c r="J441" s="73"/>
      <c r="K441" s="73"/>
      <c r="L441" s="73"/>
      <c r="M441" s="74"/>
      <c r="N441" s="73"/>
      <c r="O441" s="75"/>
    </row>
    <row r="442" spans="1:15" x14ac:dyDescent="0.35">
      <c r="A442" s="73"/>
      <c r="B442" s="73"/>
      <c r="C442" s="73"/>
      <c r="D442" s="73"/>
      <c r="E442" s="73"/>
      <c r="F442" s="73"/>
      <c r="G442" s="73"/>
      <c r="H442" s="73"/>
      <c r="I442" s="73"/>
      <c r="J442" s="73"/>
      <c r="K442" s="73"/>
      <c r="L442" s="73"/>
      <c r="M442" s="74"/>
      <c r="N442" s="73"/>
      <c r="O442" s="75"/>
    </row>
    <row r="443" spans="1:15" x14ac:dyDescent="0.35">
      <c r="A443" s="73"/>
      <c r="B443" s="73"/>
      <c r="C443" s="73"/>
      <c r="D443" s="73"/>
      <c r="E443" s="73"/>
      <c r="F443" s="73"/>
      <c r="G443" s="73"/>
      <c r="H443" s="73"/>
      <c r="I443" s="73"/>
      <c r="J443" s="73"/>
      <c r="K443" s="73"/>
      <c r="L443" s="73"/>
      <c r="M443" s="74"/>
      <c r="N443" s="73"/>
      <c r="O443" s="75"/>
    </row>
    <row r="444" spans="1:15" x14ac:dyDescent="0.35">
      <c r="A444" s="73"/>
      <c r="B444" s="73"/>
      <c r="C444" s="73"/>
      <c r="D444" s="73"/>
      <c r="E444" s="73"/>
      <c r="F444" s="73"/>
      <c r="G444" s="73"/>
      <c r="H444" s="73"/>
      <c r="I444" s="73"/>
      <c r="J444" s="73"/>
      <c r="K444" s="73"/>
      <c r="L444" s="73"/>
      <c r="M444" s="74"/>
      <c r="N444" s="73"/>
      <c r="O444" s="75"/>
    </row>
    <row r="445" spans="1:15" x14ac:dyDescent="0.35">
      <c r="A445" s="73"/>
      <c r="B445" s="73"/>
      <c r="C445" s="73"/>
      <c r="D445" s="73"/>
      <c r="E445" s="73"/>
      <c r="F445" s="73"/>
      <c r="G445" s="73"/>
      <c r="H445" s="73"/>
      <c r="I445" s="73"/>
      <c r="J445" s="73"/>
      <c r="K445" s="73"/>
      <c r="L445" s="73"/>
      <c r="M445" s="74"/>
      <c r="N445" s="73"/>
      <c r="O445" s="75"/>
    </row>
    <row r="446" spans="1:15" x14ac:dyDescent="0.35">
      <c r="A446" s="73"/>
      <c r="B446" s="73"/>
      <c r="C446" s="73"/>
      <c r="D446" s="73"/>
      <c r="E446" s="73"/>
      <c r="F446" s="73"/>
      <c r="G446" s="73"/>
      <c r="H446" s="73"/>
      <c r="I446" s="73"/>
      <c r="J446" s="73"/>
      <c r="K446" s="73"/>
      <c r="L446" s="73"/>
      <c r="M446" s="74"/>
      <c r="N446" s="73"/>
      <c r="O446" s="75"/>
    </row>
    <row r="447" spans="1:15" x14ac:dyDescent="0.35">
      <c r="A447" s="73"/>
      <c r="B447" s="73"/>
      <c r="C447" s="73"/>
      <c r="D447" s="73"/>
      <c r="E447" s="73"/>
      <c r="F447" s="73"/>
      <c r="G447" s="73"/>
      <c r="H447" s="73"/>
      <c r="I447" s="73"/>
      <c r="J447" s="73"/>
      <c r="K447" s="73"/>
      <c r="L447" s="73"/>
      <c r="M447" s="74"/>
      <c r="N447" s="73"/>
      <c r="O447" s="75"/>
    </row>
    <row r="448" spans="1:15" x14ac:dyDescent="0.35">
      <c r="A448" s="73"/>
      <c r="B448" s="73"/>
      <c r="C448" s="73"/>
      <c r="D448" s="73"/>
      <c r="E448" s="73"/>
      <c r="F448" s="73"/>
      <c r="G448" s="73"/>
      <c r="H448" s="73"/>
      <c r="I448" s="73"/>
      <c r="J448" s="73"/>
      <c r="K448" s="73"/>
      <c r="L448" s="73"/>
      <c r="M448" s="74"/>
      <c r="N448" s="73"/>
      <c r="O448" s="75"/>
    </row>
    <row r="449" spans="1:15" x14ac:dyDescent="0.35">
      <c r="A449" s="73"/>
      <c r="B449" s="73"/>
      <c r="C449" s="73"/>
      <c r="D449" s="73"/>
      <c r="E449" s="73"/>
      <c r="F449" s="73"/>
      <c r="G449" s="73"/>
      <c r="H449" s="73"/>
      <c r="I449" s="73"/>
      <c r="J449" s="73"/>
      <c r="K449" s="73"/>
      <c r="L449" s="73"/>
      <c r="M449" s="74"/>
      <c r="N449" s="73"/>
      <c r="O449" s="75"/>
    </row>
    <row r="450" spans="1:15" x14ac:dyDescent="0.35">
      <c r="A450" s="73"/>
      <c r="B450" s="73"/>
      <c r="C450" s="73"/>
      <c r="D450" s="73"/>
      <c r="E450" s="73"/>
      <c r="F450" s="73"/>
      <c r="G450" s="73"/>
      <c r="H450" s="73"/>
      <c r="I450" s="73"/>
      <c r="J450" s="73"/>
      <c r="K450" s="73"/>
      <c r="L450" s="73"/>
      <c r="M450" s="74"/>
      <c r="N450" s="73"/>
      <c r="O450" s="75"/>
    </row>
    <row r="451" spans="1:15" x14ac:dyDescent="0.35">
      <c r="A451" s="73"/>
      <c r="B451" s="73"/>
      <c r="C451" s="73"/>
      <c r="D451" s="73"/>
      <c r="E451" s="73"/>
      <c r="F451" s="73"/>
      <c r="G451" s="73"/>
      <c r="H451" s="73"/>
      <c r="I451" s="73"/>
      <c r="J451" s="73"/>
      <c r="K451" s="73"/>
      <c r="L451" s="73"/>
      <c r="M451" s="74"/>
      <c r="N451" s="73"/>
      <c r="O451" s="75"/>
    </row>
    <row r="452" spans="1:15" x14ac:dyDescent="0.35">
      <c r="A452" s="73"/>
      <c r="B452" s="73"/>
      <c r="C452" s="73"/>
      <c r="D452" s="73"/>
      <c r="E452" s="73"/>
      <c r="F452" s="73"/>
      <c r="G452" s="73"/>
      <c r="H452" s="73"/>
      <c r="I452" s="73"/>
      <c r="J452" s="73"/>
      <c r="K452" s="73"/>
      <c r="L452" s="73"/>
      <c r="M452" s="74"/>
      <c r="N452" s="73"/>
      <c r="O452" s="75"/>
    </row>
    <row r="453" spans="1:15" x14ac:dyDescent="0.35">
      <c r="A453" s="73"/>
      <c r="B453" s="73"/>
      <c r="C453" s="73"/>
      <c r="D453" s="73"/>
      <c r="E453" s="73"/>
      <c r="F453" s="73"/>
      <c r="G453" s="73"/>
      <c r="H453" s="73"/>
      <c r="I453" s="73"/>
      <c r="J453" s="73"/>
      <c r="K453" s="73"/>
      <c r="L453" s="73"/>
      <c r="M453" s="74"/>
      <c r="N453" s="73"/>
      <c r="O453" s="75"/>
    </row>
    <row r="454" spans="1:15" x14ac:dyDescent="0.35">
      <c r="A454" s="73"/>
      <c r="B454" s="73"/>
      <c r="C454" s="73"/>
      <c r="D454" s="73"/>
      <c r="E454" s="73"/>
      <c r="F454" s="73"/>
      <c r="G454" s="73"/>
      <c r="H454" s="73"/>
      <c r="I454" s="73"/>
      <c r="J454" s="73"/>
      <c r="K454" s="73"/>
      <c r="L454" s="73"/>
      <c r="M454" s="74"/>
      <c r="N454" s="73"/>
      <c r="O454" s="75"/>
    </row>
    <row r="455" spans="1:15" x14ac:dyDescent="0.35">
      <c r="A455" s="73"/>
      <c r="B455" s="73"/>
      <c r="C455" s="73"/>
      <c r="D455" s="73"/>
      <c r="E455" s="73"/>
      <c r="F455" s="73"/>
      <c r="G455" s="73"/>
      <c r="H455" s="73"/>
      <c r="I455" s="73"/>
      <c r="J455" s="73"/>
      <c r="K455" s="73"/>
      <c r="L455" s="73"/>
      <c r="M455" s="74"/>
      <c r="N455" s="73"/>
      <c r="O455" s="75"/>
    </row>
    <row r="456" spans="1:15" x14ac:dyDescent="0.35">
      <c r="A456" s="73"/>
      <c r="B456" s="73"/>
      <c r="C456" s="73"/>
      <c r="D456" s="73"/>
      <c r="E456" s="73"/>
      <c r="F456" s="73"/>
      <c r="G456" s="73"/>
      <c r="H456" s="73"/>
      <c r="I456" s="73"/>
      <c r="J456" s="73"/>
      <c r="K456" s="73"/>
      <c r="L456" s="73"/>
      <c r="M456" s="74"/>
      <c r="N456" s="73"/>
      <c r="O456" s="75"/>
    </row>
    <row r="457" spans="1:15" x14ac:dyDescent="0.35">
      <c r="A457" s="73"/>
      <c r="B457" s="73"/>
      <c r="C457" s="73"/>
      <c r="D457" s="73"/>
      <c r="E457" s="73"/>
      <c r="F457" s="73"/>
      <c r="G457" s="73"/>
      <c r="H457" s="73"/>
      <c r="I457" s="73"/>
      <c r="J457" s="73"/>
      <c r="K457" s="73"/>
      <c r="L457" s="73"/>
      <c r="M457" s="74"/>
      <c r="N457" s="73"/>
      <c r="O457" s="75"/>
    </row>
    <row r="458" spans="1:15" x14ac:dyDescent="0.35">
      <c r="A458" s="73"/>
      <c r="B458" s="73"/>
      <c r="C458" s="73"/>
      <c r="D458" s="73"/>
      <c r="E458" s="73"/>
      <c r="F458" s="73"/>
      <c r="G458" s="73"/>
      <c r="H458" s="73"/>
      <c r="I458" s="73"/>
      <c r="J458" s="73"/>
      <c r="K458" s="73"/>
      <c r="L458" s="73"/>
      <c r="M458" s="74"/>
      <c r="N458" s="73"/>
      <c r="O458" s="75"/>
    </row>
    <row r="459" spans="1:15" x14ac:dyDescent="0.35">
      <c r="A459" s="73"/>
      <c r="B459" s="73"/>
      <c r="C459" s="73"/>
      <c r="D459" s="73"/>
      <c r="E459" s="73"/>
      <c r="F459" s="73"/>
      <c r="G459" s="73"/>
      <c r="H459" s="73"/>
      <c r="I459" s="73"/>
      <c r="J459" s="73"/>
      <c r="K459" s="73"/>
      <c r="L459" s="73"/>
      <c r="M459" s="74"/>
      <c r="N459" s="73"/>
      <c r="O459" s="75"/>
    </row>
    <row r="460" spans="1:15" x14ac:dyDescent="0.35">
      <c r="A460" s="73"/>
      <c r="B460" s="73"/>
      <c r="C460" s="73"/>
      <c r="D460" s="73"/>
      <c r="E460" s="73"/>
      <c r="F460" s="73"/>
      <c r="G460" s="73"/>
      <c r="H460" s="73"/>
      <c r="I460" s="73"/>
      <c r="J460" s="73"/>
      <c r="K460" s="73"/>
      <c r="L460" s="73"/>
      <c r="M460" s="74"/>
      <c r="N460" s="73"/>
      <c r="O460" s="75"/>
    </row>
    <row r="461" spans="1:15" x14ac:dyDescent="0.35">
      <c r="A461" s="73"/>
      <c r="B461" s="73"/>
      <c r="C461" s="73"/>
      <c r="D461" s="73"/>
      <c r="E461" s="73"/>
      <c r="F461" s="73"/>
      <c r="G461" s="73"/>
      <c r="H461" s="73"/>
      <c r="I461" s="73"/>
      <c r="J461" s="73"/>
      <c r="K461" s="73"/>
      <c r="L461" s="73"/>
      <c r="M461" s="74"/>
      <c r="N461" s="73"/>
      <c r="O461" s="75"/>
    </row>
    <row r="462" spans="1:15" x14ac:dyDescent="0.35">
      <c r="A462" s="73"/>
      <c r="B462" s="73"/>
      <c r="C462" s="73"/>
      <c r="D462" s="73"/>
      <c r="E462" s="73"/>
      <c r="F462" s="73"/>
      <c r="G462" s="73"/>
      <c r="H462" s="73"/>
      <c r="I462" s="73"/>
      <c r="J462" s="73"/>
      <c r="K462" s="73"/>
      <c r="L462" s="73"/>
      <c r="M462" s="74"/>
      <c r="N462" s="73"/>
      <c r="O462" s="75"/>
    </row>
    <row r="463" spans="1:15" x14ac:dyDescent="0.35">
      <c r="A463" s="73"/>
      <c r="B463" s="73"/>
      <c r="C463" s="73"/>
      <c r="D463" s="73"/>
      <c r="E463" s="73"/>
      <c r="F463" s="73"/>
      <c r="G463" s="73"/>
      <c r="H463" s="73"/>
      <c r="I463" s="73"/>
      <c r="J463" s="73"/>
      <c r="K463" s="73"/>
      <c r="L463" s="73"/>
      <c r="M463" s="74"/>
      <c r="N463" s="73"/>
      <c r="O463" s="75"/>
    </row>
    <row r="464" spans="1:15" x14ac:dyDescent="0.35">
      <c r="A464" s="73"/>
      <c r="B464" s="73"/>
      <c r="C464" s="73"/>
      <c r="D464" s="73"/>
      <c r="E464" s="73"/>
      <c r="F464" s="73"/>
      <c r="G464" s="73"/>
      <c r="H464" s="73"/>
      <c r="I464" s="73"/>
      <c r="J464" s="73"/>
      <c r="K464" s="73"/>
      <c r="L464" s="73"/>
      <c r="M464" s="74"/>
      <c r="N464" s="73"/>
      <c r="O464" s="75"/>
    </row>
    <row r="465" spans="1:15" x14ac:dyDescent="0.35">
      <c r="A465" s="73"/>
      <c r="B465" s="73"/>
      <c r="C465" s="73"/>
      <c r="D465" s="73"/>
      <c r="E465" s="73"/>
      <c r="F465" s="73"/>
      <c r="G465" s="73"/>
      <c r="H465" s="73"/>
      <c r="I465" s="73"/>
      <c r="J465" s="73"/>
      <c r="K465" s="73"/>
      <c r="L465" s="73"/>
      <c r="M465" s="74"/>
      <c r="N465" s="73"/>
      <c r="O465" s="75"/>
    </row>
    <row r="466" spans="1:15" x14ac:dyDescent="0.35">
      <c r="A466" s="73"/>
      <c r="B466" s="73"/>
      <c r="C466" s="73"/>
      <c r="D466" s="73"/>
      <c r="E466" s="73"/>
      <c r="F466" s="73"/>
      <c r="G466" s="73"/>
      <c r="H466" s="73"/>
      <c r="I466" s="73"/>
      <c r="J466" s="73"/>
      <c r="K466" s="73"/>
      <c r="L466" s="73"/>
      <c r="M466" s="74"/>
      <c r="N466" s="73"/>
      <c r="O466" s="75"/>
    </row>
    <row r="467" spans="1:15" x14ac:dyDescent="0.35">
      <c r="A467" s="73"/>
      <c r="B467" s="73"/>
      <c r="C467" s="73"/>
      <c r="D467" s="73"/>
      <c r="E467" s="73"/>
      <c r="F467" s="73"/>
      <c r="G467" s="73"/>
      <c r="H467" s="73"/>
      <c r="I467" s="73"/>
      <c r="J467" s="73"/>
      <c r="K467" s="73"/>
      <c r="L467" s="73"/>
      <c r="M467" s="74"/>
      <c r="N467" s="73"/>
      <c r="O467" s="75"/>
    </row>
    <row r="468" spans="1:15" x14ac:dyDescent="0.35">
      <c r="A468" s="73"/>
      <c r="B468" s="73"/>
      <c r="C468" s="73"/>
      <c r="D468" s="73"/>
      <c r="E468" s="73"/>
      <c r="F468" s="73"/>
      <c r="G468" s="73"/>
      <c r="H468" s="73"/>
      <c r="I468" s="73"/>
      <c r="J468" s="73"/>
      <c r="K468" s="73"/>
      <c r="L468" s="73"/>
      <c r="M468" s="74"/>
      <c r="N468" s="73"/>
      <c r="O468" s="75"/>
    </row>
    <row r="469" spans="1:15" x14ac:dyDescent="0.35">
      <c r="A469" s="73"/>
      <c r="B469" s="73"/>
      <c r="C469" s="73"/>
      <c r="D469" s="73"/>
      <c r="E469" s="73"/>
      <c r="F469" s="73"/>
      <c r="G469" s="73"/>
      <c r="H469" s="73"/>
      <c r="I469" s="73"/>
      <c r="J469" s="73"/>
      <c r="K469" s="73"/>
      <c r="L469" s="73"/>
      <c r="M469" s="74"/>
      <c r="N469" s="73"/>
      <c r="O469" s="75"/>
    </row>
    <row r="470" spans="1:15" x14ac:dyDescent="0.35">
      <c r="A470" s="73"/>
      <c r="B470" s="73"/>
      <c r="C470" s="73"/>
      <c r="D470" s="73"/>
      <c r="E470" s="73"/>
      <c r="F470" s="73"/>
      <c r="G470" s="73"/>
      <c r="H470" s="73"/>
      <c r="I470" s="73"/>
      <c r="J470" s="73"/>
      <c r="K470" s="73"/>
      <c r="L470" s="73"/>
      <c r="M470" s="74"/>
      <c r="N470" s="73"/>
      <c r="O470" s="75"/>
    </row>
    <row r="471" spans="1:15" x14ac:dyDescent="0.35">
      <c r="A471" s="73"/>
      <c r="B471" s="73"/>
      <c r="C471" s="73"/>
      <c r="D471" s="73"/>
      <c r="E471" s="73"/>
      <c r="F471" s="73"/>
      <c r="G471" s="73"/>
      <c r="H471" s="73"/>
      <c r="I471" s="73"/>
      <c r="J471" s="73"/>
      <c r="K471" s="73"/>
      <c r="L471" s="73"/>
      <c r="M471" s="74"/>
      <c r="N471" s="73"/>
      <c r="O471" s="75"/>
    </row>
    <row r="472" spans="1:15" x14ac:dyDescent="0.35">
      <c r="A472" s="73"/>
      <c r="B472" s="73"/>
      <c r="C472" s="73"/>
      <c r="D472" s="73"/>
      <c r="E472" s="73"/>
      <c r="F472" s="73"/>
      <c r="G472" s="73"/>
      <c r="H472" s="73"/>
      <c r="I472" s="73"/>
      <c r="J472" s="73"/>
      <c r="K472" s="73"/>
      <c r="L472" s="73"/>
      <c r="M472" s="74"/>
      <c r="N472" s="73"/>
      <c r="O472" s="75"/>
    </row>
    <row r="473" spans="1:15" x14ac:dyDescent="0.35">
      <c r="A473" s="73"/>
      <c r="B473" s="73"/>
      <c r="C473" s="73"/>
      <c r="D473" s="73"/>
      <c r="E473" s="73"/>
      <c r="F473" s="73"/>
      <c r="G473" s="73"/>
      <c r="H473" s="73"/>
      <c r="I473" s="73"/>
      <c r="J473" s="73"/>
      <c r="K473" s="73"/>
      <c r="L473" s="73"/>
      <c r="M473" s="74"/>
      <c r="N473" s="73"/>
      <c r="O473" s="75"/>
    </row>
    <row r="474" spans="1:15" x14ac:dyDescent="0.35">
      <c r="A474" s="73"/>
      <c r="B474" s="73"/>
      <c r="C474" s="73"/>
      <c r="D474" s="73"/>
      <c r="E474" s="73"/>
      <c r="F474" s="73"/>
      <c r="G474" s="73"/>
      <c r="H474" s="73"/>
      <c r="I474" s="73"/>
      <c r="J474" s="73"/>
      <c r="K474" s="73"/>
      <c r="L474" s="73"/>
      <c r="M474" s="74"/>
      <c r="N474" s="73"/>
      <c r="O474" s="75"/>
    </row>
    <row r="475" spans="1:15" x14ac:dyDescent="0.35">
      <c r="A475" s="73"/>
      <c r="B475" s="73"/>
      <c r="C475" s="73"/>
      <c r="D475" s="73"/>
      <c r="E475" s="73"/>
      <c r="F475" s="73"/>
      <c r="G475" s="73"/>
      <c r="H475" s="73"/>
      <c r="I475" s="73"/>
      <c r="J475" s="73"/>
      <c r="K475" s="73"/>
      <c r="L475" s="73"/>
      <c r="M475" s="74"/>
      <c r="N475" s="73"/>
      <c r="O475" s="75"/>
    </row>
    <row r="476" spans="1:15" x14ac:dyDescent="0.35">
      <c r="A476" s="73"/>
      <c r="B476" s="73"/>
      <c r="C476" s="73"/>
      <c r="D476" s="73"/>
      <c r="E476" s="73"/>
      <c r="F476" s="73"/>
      <c r="G476" s="73"/>
      <c r="H476" s="73"/>
      <c r="I476" s="73"/>
      <c r="J476" s="73"/>
      <c r="K476" s="73"/>
      <c r="L476" s="73"/>
      <c r="M476" s="74"/>
      <c r="N476" s="73"/>
      <c r="O476" s="75"/>
    </row>
    <row r="477" spans="1:15" x14ac:dyDescent="0.35">
      <c r="A477" s="73"/>
      <c r="B477" s="73"/>
      <c r="C477" s="73"/>
      <c r="D477" s="73"/>
      <c r="E477" s="73"/>
      <c r="F477" s="73"/>
      <c r="G477" s="73"/>
      <c r="H477" s="73"/>
      <c r="I477" s="73"/>
      <c r="J477" s="73"/>
      <c r="K477" s="73"/>
      <c r="L477" s="73"/>
      <c r="M477" s="74"/>
      <c r="N477" s="73"/>
      <c r="O477" s="75"/>
    </row>
    <row r="478" spans="1:15" x14ac:dyDescent="0.35">
      <c r="A478" s="73"/>
      <c r="B478" s="73"/>
      <c r="C478" s="73"/>
      <c r="D478" s="73"/>
      <c r="E478" s="73"/>
      <c r="F478" s="73"/>
      <c r="G478" s="73"/>
      <c r="H478" s="73"/>
      <c r="I478" s="73"/>
      <c r="J478" s="73"/>
      <c r="K478" s="73"/>
      <c r="L478" s="73"/>
      <c r="M478" s="74"/>
      <c r="N478" s="73"/>
      <c r="O478" s="75"/>
    </row>
    <row r="479" spans="1:15" x14ac:dyDescent="0.35">
      <c r="A479" s="73"/>
      <c r="B479" s="73"/>
      <c r="C479" s="73"/>
      <c r="D479" s="73"/>
      <c r="E479" s="73"/>
      <c r="F479" s="73"/>
      <c r="G479" s="73"/>
      <c r="H479" s="73"/>
      <c r="I479" s="73"/>
      <c r="J479" s="73"/>
      <c r="K479" s="73"/>
      <c r="L479" s="73"/>
      <c r="M479" s="74"/>
      <c r="N479" s="73"/>
      <c r="O479" s="75"/>
    </row>
    <row r="480" spans="1:15" x14ac:dyDescent="0.35">
      <c r="A480" s="73"/>
      <c r="B480" s="73"/>
      <c r="C480" s="73"/>
      <c r="D480" s="73"/>
      <c r="E480" s="73"/>
      <c r="F480" s="73"/>
      <c r="G480" s="73"/>
      <c r="H480" s="73"/>
      <c r="I480" s="73"/>
      <c r="J480" s="73"/>
      <c r="K480" s="73"/>
      <c r="L480" s="73"/>
      <c r="M480" s="74"/>
      <c r="N480" s="73"/>
      <c r="O480" s="75"/>
    </row>
    <row r="481" spans="1:15" x14ac:dyDescent="0.35">
      <c r="A481" s="73"/>
      <c r="B481" s="73"/>
      <c r="C481" s="73"/>
      <c r="D481" s="73"/>
      <c r="E481" s="73"/>
      <c r="F481" s="73"/>
      <c r="G481" s="73"/>
      <c r="H481" s="73"/>
      <c r="I481" s="73"/>
      <c r="J481" s="73"/>
      <c r="K481" s="73"/>
      <c r="L481" s="73"/>
      <c r="M481" s="74"/>
      <c r="N481" s="73"/>
      <c r="O481" s="75"/>
    </row>
    <row r="482" spans="1:15" x14ac:dyDescent="0.35">
      <c r="A482" s="73"/>
      <c r="B482" s="73"/>
      <c r="C482" s="73"/>
      <c r="D482" s="73"/>
      <c r="E482" s="73"/>
      <c r="F482" s="73"/>
      <c r="G482" s="73"/>
      <c r="H482" s="73"/>
      <c r="I482" s="73"/>
      <c r="J482" s="73"/>
      <c r="K482" s="73"/>
      <c r="L482" s="73"/>
      <c r="M482" s="74"/>
      <c r="N482" s="73"/>
      <c r="O482" s="75"/>
    </row>
    <row r="483" spans="1:15" x14ac:dyDescent="0.35">
      <c r="A483" s="73"/>
      <c r="B483" s="73"/>
      <c r="C483" s="73"/>
      <c r="D483" s="73"/>
      <c r="E483" s="73"/>
      <c r="F483" s="73"/>
      <c r="G483" s="73"/>
      <c r="H483" s="73"/>
      <c r="I483" s="73"/>
      <c r="J483" s="73"/>
      <c r="K483" s="73"/>
      <c r="L483" s="73"/>
      <c r="M483" s="74"/>
      <c r="N483" s="73"/>
      <c r="O483" s="75"/>
    </row>
    <row r="484" spans="1:15" x14ac:dyDescent="0.35">
      <c r="A484" s="73"/>
      <c r="B484" s="73"/>
      <c r="C484" s="73"/>
      <c r="D484" s="73"/>
      <c r="E484" s="73"/>
      <c r="F484" s="73"/>
      <c r="G484" s="73"/>
      <c r="H484" s="73"/>
      <c r="I484" s="73"/>
      <c r="J484" s="73"/>
      <c r="K484" s="73"/>
      <c r="L484" s="73"/>
      <c r="M484" s="74"/>
      <c r="N484" s="73"/>
      <c r="O484" s="75"/>
    </row>
    <row r="485" spans="1:15" x14ac:dyDescent="0.35">
      <c r="A485" s="73"/>
      <c r="B485" s="73"/>
      <c r="C485" s="73"/>
      <c r="D485" s="73"/>
      <c r="E485" s="73"/>
      <c r="F485" s="73"/>
      <c r="G485" s="73"/>
      <c r="H485" s="73"/>
      <c r="I485" s="73"/>
      <c r="J485" s="73"/>
      <c r="K485" s="73"/>
      <c r="L485" s="73"/>
      <c r="M485" s="74"/>
      <c r="N485" s="73"/>
      <c r="O485" s="75"/>
    </row>
    <row r="486" spans="1:15" x14ac:dyDescent="0.35">
      <c r="A486" s="73"/>
      <c r="B486" s="73"/>
      <c r="C486" s="73"/>
      <c r="D486" s="73"/>
      <c r="E486" s="73"/>
      <c r="F486" s="73"/>
      <c r="G486" s="73"/>
      <c r="H486" s="73"/>
      <c r="I486" s="73"/>
      <c r="J486" s="73"/>
      <c r="K486" s="73"/>
      <c r="L486" s="73"/>
      <c r="M486" s="74"/>
      <c r="N486" s="73"/>
      <c r="O486" s="75"/>
    </row>
    <row r="487" spans="1:15" x14ac:dyDescent="0.35">
      <c r="A487" s="73"/>
      <c r="B487" s="73"/>
      <c r="C487" s="73"/>
      <c r="D487" s="73"/>
      <c r="E487" s="73"/>
      <c r="F487" s="73"/>
      <c r="G487" s="73"/>
      <c r="H487" s="73"/>
      <c r="I487" s="73"/>
      <c r="J487" s="73"/>
      <c r="K487" s="73"/>
      <c r="L487" s="73"/>
      <c r="M487" s="74"/>
      <c r="N487" s="73"/>
      <c r="O487" s="75"/>
    </row>
    <row r="488" spans="1:15" x14ac:dyDescent="0.35">
      <c r="A488" s="73"/>
      <c r="B488" s="73"/>
      <c r="C488" s="73"/>
      <c r="D488" s="73"/>
      <c r="E488" s="73"/>
      <c r="F488" s="73"/>
      <c r="G488" s="73"/>
      <c r="H488" s="73"/>
      <c r="I488" s="73"/>
      <c r="J488" s="73"/>
      <c r="K488" s="73"/>
      <c r="L488" s="73"/>
      <c r="M488" s="74"/>
      <c r="N488" s="73"/>
      <c r="O488" s="75"/>
    </row>
    <row r="489" spans="1:15" x14ac:dyDescent="0.35">
      <c r="A489" s="73"/>
      <c r="B489" s="73"/>
      <c r="C489" s="73"/>
      <c r="D489" s="73"/>
      <c r="E489" s="73"/>
      <c r="F489" s="73"/>
      <c r="G489" s="73"/>
      <c r="H489" s="73"/>
      <c r="I489" s="73"/>
      <c r="J489" s="73"/>
      <c r="K489" s="73"/>
      <c r="L489" s="73"/>
      <c r="M489" s="74"/>
      <c r="N489" s="73"/>
      <c r="O489" s="75"/>
    </row>
    <row r="490" spans="1:15" x14ac:dyDescent="0.35">
      <c r="A490" s="73"/>
      <c r="B490" s="73"/>
      <c r="C490" s="73"/>
      <c r="D490" s="73"/>
      <c r="E490" s="73"/>
      <c r="F490" s="73"/>
      <c r="G490" s="73"/>
      <c r="H490" s="73"/>
      <c r="I490" s="73"/>
      <c r="J490" s="73"/>
      <c r="K490" s="73"/>
      <c r="L490" s="73"/>
      <c r="M490" s="74"/>
      <c r="N490" s="73"/>
      <c r="O490" s="75"/>
    </row>
    <row r="491" spans="1:15" x14ac:dyDescent="0.35">
      <c r="A491" s="73"/>
      <c r="B491" s="73"/>
      <c r="C491" s="73"/>
      <c r="D491" s="73"/>
      <c r="E491" s="73"/>
      <c r="F491" s="73"/>
      <c r="G491" s="73"/>
      <c r="H491" s="73"/>
      <c r="I491" s="73"/>
      <c r="J491" s="73"/>
      <c r="K491" s="73"/>
      <c r="L491" s="73"/>
      <c r="M491" s="74"/>
      <c r="N491" s="73"/>
      <c r="O491" s="75"/>
    </row>
    <row r="492" spans="1:15" x14ac:dyDescent="0.35">
      <c r="A492" s="73"/>
      <c r="B492" s="73"/>
      <c r="C492" s="73"/>
      <c r="D492" s="73"/>
      <c r="E492" s="73"/>
      <c r="F492" s="73"/>
      <c r="G492" s="73"/>
      <c r="H492" s="73"/>
      <c r="I492" s="73"/>
      <c r="J492" s="73"/>
      <c r="K492" s="73"/>
      <c r="L492" s="73"/>
      <c r="M492" s="74"/>
      <c r="N492" s="73"/>
      <c r="O492" s="75"/>
    </row>
    <row r="493" spans="1:15" x14ac:dyDescent="0.35">
      <c r="A493" s="73"/>
      <c r="B493" s="73"/>
      <c r="C493" s="73"/>
      <c r="D493" s="73"/>
      <c r="E493" s="73"/>
      <c r="F493" s="73"/>
      <c r="G493" s="73"/>
      <c r="H493" s="73"/>
      <c r="I493" s="73"/>
      <c r="J493" s="73"/>
      <c r="K493" s="73"/>
      <c r="L493" s="73"/>
      <c r="M493" s="74"/>
      <c r="N493" s="73"/>
      <c r="O493" s="75"/>
    </row>
    <row r="494" spans="1:15" x14ac:dyDescent="0.35">
      <c r="A494" s="73"/>
      <c r="B494" s="73"/>
      <c r="C494" s="73"/>
      <c r="D494" s="73"/>
      <c r="E494" s="73"/>
      <c r="F494" s="73"/>
      <c r="G494" s="73"/>
      <c r="H494" s="73"/>
      <c r="I494" s="73"/>
      <c r="J494" s="73"/>
      <c r="K494" s="73"/>
      <c r="L494" s="73"/>
      <c r="M494" s="74"/>
      <c r="N494" s="73"/>
      <c r="O494" s="75"/>
    </row>
    <row r="495" spans="1:15" x14ac:dyDescent="0.35">
      <c r="A495" s="73"/>
      <c r="B495" s="73"/>
      <c r="C495" s="73"/>
      <c r="D495" s="73"/>
      <c r="E495" s="73"/>
      <c r="F495" s="73"/>
      <c r="G495" s="73"/>
      <c r="H495" s="73"/>
      <c r="I495" s="73"/>
      <c r="J495" s="73"/>
      <c r="K495" s="73"/>
      <c r="L495" s="73"/>
      <c r="M495" s="74"/>
      <c r="N495" s="73"/>
      <c r="O495" s="75"/>
    </row>
    <row r="496" spans="1:15" x14ac:dyDescent="0.35">
      <c r="A496" s="73"/>
      <c r="B496" s="73"/>
      <c r="C496" s="73"/>
      <c r="D496" s="73"/>
      <c r="E496" s="73"/>
      <c r="F496" s="73"/>
      <c r="G496" s="73"/>
      <c r="H496" s="73"/>
      <c r="I496" s="73"/>
      <c r="J496" s="73"/>
      <c r="K496" s="73"/>
      <c r="L496" s="73"/>
      <c r="M496" s="74"/>
      <c r="N496" s="73"/>
      <c r="O496" s="75"/>
    </row>
    <row r="497" spans="1:15" x14ac:dyDescent="0.35">
      <c r="A497" s="73"/>
      <c r="B497" s="73"/>
      <c r="C497" s="73"/>
      <c r="D497" s="73"/>
      <c r="E497" s="73"/>
      <c r="F497" s="73"/>
      <c r="G497" s="73"/>
      <c r="H497" s="73"/>
      <c r="I497" s="73"/>
      <c r="J497" s="73"/>
      <c r="K497" s="73"/>
      <c r="L497" s="73"/>
      <c r="M497" s="74"/>
      <c r="N497" s="73"/>
      <c r="O497" s="75"/>
    </row>
    <row r="498" spans="1:15" x14ac:dyDescent="0.35">
      <c r="A498" s="73"/>
      <c r="B498" s="73"/>
      <c r="C498" s="73"/>
      <c r="D498" s="73"/>
      <c r="E498" s="73"/>
      <c r="F498" s="73"/>
      <c r="G498" s="73"/>
      <c r="H498" s="73"/>
      <c r="I498" s="73"/>
      <c r="J498" s="73"/>
      <c r="K498" s="73"/>
      <c r="L498" s="73"/>
      <c r="M498" s="74"/>
      <c r="N498" s="73"/>
      <c r="O498" s="75"/>
    </row>
    <row r="499" spans="1:15" x14ac:dyDescent="0.35">
      <c r="A499" s="73"/>
      <c r="B499" s="73"/>
      <c r="C499" s="73"/>
      <c r="D499" s="73"/>
      <c r="E499" s="73"/>
      <c r="F499" s="73"/>
      <c r="G499" s="73"/>
      <c r="H499" s="73"/>
      <c r="I499" s="73"/>
      <c r="J499" s="73"/>
      <c r="K499" s="73"/>
      <c r="L499" s="73"/>
      <c r="M499" s="74"/>
      <c r="N499" s="73"/>
      <c r="O499" s="75"/>
    </row>
    <row r="500" spans="1:15" x14ac:dyDescent="0.35">
      <c r="A500" s="73"/>
      <c r="B500" s="73"/>
      <c r="C500" s="73"/>
      <c r="D500" s="73"/>
      <c r="E500" s="73"/>
      <c r="F500" s="73"/>
      <c r="G500" s="73"/>
      <c r="H500" s="73"/>
      <c r="I500" s="73"/>
      <c r="J500" s="73"/>
      <c r="K500" s="73"/>
      <c r="L500" s="73"/>
      <c r="M500" s="74"/>
      <c r="N500" s="73"/>
      <c r="O500" s="75"/>
    </row>
    <row r="501" spans="1:15" x14ac:dyDescent="0.35">
      <c r="A501" s="73"/>
      <c r="B501" s="73"/>
      <c r="C501" s="73"/>
      <c r="D501" s="73"/>
      <c r="E501" s="73"/>
      <c r="F501" s="73"/>
      <c r="G501" s="73"/>
      <c r="H501" s="73"/>
      <c r="I501" s="73"/>
      <c r="J501" s="73"/>
      <c r="K501" s="73"/>
      <c r="L501" s="73"/>
      <c r="M501" s="74"/>
      <c r="N501" s="73"/>
      <c r="O501" s="75"/>
    </row>
    <row r="502" spans="1:15" x14ac:dyDescent="0.35">
      <c r="A502" s="73"/>
      <c r="B502" s="73"/>
      <c r="C502" s="73"/>
      <c r="D502" s="73"/>
      <c r="E502" s="73"/>
      <c r="F502" s="73"/>
      <c r="G502" s="73"/>
      <c r="H502" s="73"/>
      <c r="I502" s="73"/>
      <c r="J502" s="73"/>
      <c r="K502" s="73"/>
      <c r="L502" s="73"/>
      <c r="M502" s="74"/>
      <c r="N502" s="73"/>
      <c r="O502" s="75"/>
    </row>
    <row r="503" spans="1:15" x14ac:dyDescent="0.35">
      <c r="A503" s="73"/>
      <c r="B503" s="73"/>
      <c r="C503" s="73"/>
      <c r="D503" s="73"/>
      <c r="E503" s="73"/>
      <c r="F503" s="73"/>
      <c r="G503" s="73"/>
      <c r="H503" s="73"/>
      <c r="I503" s="73"/>
      <c r="J503" s="73"/>
      <c r="K503" s="73"/>
      <c r="L503" s="73"/>
      <c r="M503" s="74"/>
      <c r="N503" s="73"/>
      <c r="O503" s="75"/>
    </row>
    <row r="504" spans="1:15" x14ac:dyDescent="0.35">
      <c r="A504" s="73"/>
      <c r="B504" s="73"/>
      <c r="C504" s="73"/>
      <c r="D504" s="73"/>
      <c r="E504" s="73"/>
      <c r="F504" s="73"/>
      <c r="G504" s="73"/>
      <c r="H504" s="73"/>
      <c r="I504" s="73"/>
      <c r="J504" s="73"/>
      <c r="K504" s="73"/>
      <c r="L504" s="73"/>
      <c r="M504" s="74"/>
      <c r="N504" s="73"/>
      <c r="O504" s="75"/>
    </row>
    <row r="505" spans="1:15" x14ac:dyDescent="0.35">
      <c r="A505" s="73"/>
      <c r="B505" s="73"/>
      <c r="C505" s="73"/>
      <c r="D505" s="73"/>
      <c r="E505" s="73"/>
      <c r="F505" s="73"/>
      <c r="G505" s="73"/>
      <c r="H505" s="73"/>
      <c r="I505" s="73"/>
      <c r="J505" s="73"/>
      <c r="K505" s="73"/>
      <c r="L505" s="73"/>
      <c r="M505" s="74"/>
      <c r="N505" s="73"/>
      <c r="O505" s="75"/>
    </row>
    <row r="506" spans="1:15" x14ac:dyDescent="0.35">
      <c r="A506" s="73"/>
      <c r="B506" s="73"/>
      <c r="C506" s="73"/>
      <c r="D506" s="73"/>
      <c r="E506" s="73"/>
      <c r="F506" s="73"/>
      <c r="G506" s="73"/>
      <c r="H506" s="73"/>
      <c r="I506" s="73"/>
      <c r="J506" s="73"/>
      <c r="K506" s="73"/>
      <c r="L506" s="73"/>
      <c r="M506" s="74"/>
      <c r="N506" s="73"/>
      <c r="O506" s="75"/>
    </row>
    <row r="507" spans="1:15" x14ac:dyDescent="0.35">
      <c r="A507" s="73"/>
      <c r="B507" s="73"/>
      <c r="C507" s="73"/>
      <c r="D507" s="73"/>
      <c r="E507" s="73"/>
      <c r="F507" s="73"/>
      <c r="G507" s="73"/>
      <c r="H507" s="73"/>
      <c r="I507" s="73"/>
      <c r="J507" s="73"/>
      <c r="K507" s="73"/>
      <c r="L507" s="73"/>
      <c r="M507" s="74"/>
      <c r="N507" s="73"/>
      <c r="O507" s="75"/>
    </row>
    <row r="508" spans="1:15" x14ac:dyDescent="0.35">
      <c r="A508" s="73"/>
      <c r="B508" s="73"/>
      <c r="C508" s="73"/>
      <c r="D508" s="73"/>
      <c r="E508" s="73"/>
      <c r="F508" s="73"/>
      <c r="G508" s="73"/>
      <c r="H508" s="73"/>
      <c r="I508" s="73"/>
      <c r="J508" s="73"/>
      <c r="K508" s="73"/>
      <c r="L508" s="73"/>
      <c r="M508" s="74"/>
      <c r="N508" s="73"/>
      <c r="O508" s="75"/>
    </row>
    <row r="509" spans="1:15" x14ac:dyDescent="0.35">
      <c r="A509" s="73"/>
      <c r="B509" s="73"/>
      <c r="C509" s="73"/>
      <c r="D509" s="73"/>
      <c r="E509" s="73"/>
      <c r="F509" s="73"/>
      <c r="G509" s="73"/>
      <c r="H509" s="73"/>
      <c r="I509" s="73"/>
      <c r="J509" s="73"/>
      <c r="K509" s="73"/>
      <c r="L509" s="73"/>
      <c r="M509" s="74"/>
      <c r="N509" s="73"/>
      <c r="O509" s="75"/>
    </row>
    <row r="510" spans="1:15" x14ac:dyDescent="0.35">
      <c r="A510" s="73"/>
      <c r="B510" s="73"/>
      <c r="C510" s="73"/>
      <c r="D510" s="73"/>
      <c r="E510" s="73"/>
      <c r="F510" s="73"/>
      <c r="G510" s="73"/>
      <c r="H510" s="73"/>
      <c r="I510" s="73"/>
      <c r="J510" s="73"/>
      <c r="K510" s="73"/>
      <c r="L510" s="73"/>
      <c r="M510" s="74"/>
      <c r="N510" s="73"/>
      <c r="O510" s="75"/>
    </row>
    <row r="511" spans="1:15" x14ac:dyDescent="0.35">
      <c r="A511" s="73"/>
      <c r="B511" s="73"/>
      <c r="C511" s="73"/>
      <c r="D511" s="73"/>
      <c r="E511" s="73"/>
      <c r="F511" s="73"/>
      <c r="G511" s="73"/>
      <c r="H511" s="73"/>
      <c r="I511" s="73"/>
      <c r="J511" s="73"/>
      <c r="K511" s="73"/>
      <c r="L511" s="73"/>
      <c r="M511" s="74"/>
      <c r="N511" s="73"/>
      <c r="O511" s="75"/>
    </row>
    <row r="512" spans="1:15" x14ac:dyDescent="0.35">
      <c r="A512" s="73"/>
      <c r="B512" s="73"/>
      <c r="C512" s="73"/>
      <c r="D512" s="73"/>
      <c r="E512" s="73"/>
      <c r="F512" s="73"/>
      <c r="G512" s="73"/>
      <c r="H512" s="73"/>
      <c r="I512" s="73"/>
      <c r="J512" s="73"/>
      <c r="K512" s="73"/>
      <c r="L512" s="73"/>
      <c r="M512" s="74"/>
      <c r="N512" s="73"/>
      <c r="O512" s="75"/>
    </row>
    <row r="513" spans="1:15" x14ac:dyDescent="0.35">
      <c r="A513" s="73"/>
      <c r="B513" s="73"/>
      <c r="C513" s="73"/>
      <c r="D513" s="73"/>
      <c r="E513" s="73"/>
      <c r="F513" s="73"/>
      <c r="G513" s="73"/>
      <c r="H513" s="73"/>
      <c r="I513" s="73"/>
      <c r="J513" s="73"/>
      <c r="K513" s="73"/>
      <c r="L513" s="73"/>
      <c r="M513" s="74"/>
      <c r="N513" s="73"/>
      <c r="O513" s="75"/>
    </row>
    <row r="514" spans="1:15" x14ac:dyDescent="0.35">
      <c r="A514" s="73"/>
      <c r="B514" s="73"/>
      <c r="C514" s="73"/>
      <c r="D514" s="73"/>
      <c r="E514" s="73"/>
      <c r="F514" s="73"/>
      <c r="G514" s="73"/>
      <c r="H514" s="73"/>
      <c r="I514" s="73"/>
      <c r="J514" s="73"/>
      <c r="K514" s="73"/>
      <c r="L514" s="73"/>
      <c r="M514" s="74"/>
      <c r="N514" s="73"/>
      <c r="O514" s="75"/>
    </row>
    <row r="515" spans="1:15" x14ac:dyDescent="0.35">
      <c r="A515" s="73"/>
      <c r="B515" s="73"/>
      <c r="C515" s="73"/>
      <c r="D515" s="73"/>
      <c r="E515" s="73"/>
      <c r="F515" s="73"/>
      <c r="G515" s="73"/>
      <c r="H515" s="73"/>
      <c r="I515" s="73"/>
      <c r="J515" s="73"/>
      <c r="K515" s="73"/>
      <c r="L515" s="73"/>
      <c r="M515" s="74"/>
      <c r="N515" s="73"/>
      <c r="O515" s="75"/>
    </row>
    <row r="516" spans="1:15" x14ac:dyDescent="0.25">
      <c r="A516" s="75"/>
      <c r="B516" s="75"/>
      <c r="C516" s="75"/>
      <c r="D516" s="75"/>
      <c r="E516" s="75"/>
      <c r="F516" s="75"/>
      <c r="G516" s="75"/>
      <c r="H516" s="75"/>
      <c r="I516" s="75"/>
      <c r="J516" s="75"/>
      <c r="K516" s="75"/>
      <c r="L516" s="76"/>
      <c r="M516" s="76"/>
      <c r="N516" s="76"/>
      <c r="O516" s="75"/>
    </row>
  </sheetData>
  <mergeCells count="2">
    <mergeCell ref="A2:G2"/>
    <mergeCell ref="A3:N3"/>
  </mergeCells>
  <pageMargins left="0.43307086614173229" right="0.39370078740157483" top="0.74803149606299213" bottom="0.74803149606299213" header="0.31496062992125984" footer="0.31496062992125984"/>
  <pageSetup paperSize="9" scale="64" fitToHeight="231" orientation="landscape" r:id="rId2"/>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pane ySplit="1" topLeftCell="A2" activePane="bottomLeft" state="frozen"/>
      <selection pane="bottomLeft" activeCell="A2" sqref="A2"/>
    </sheetView>
  </sheetViews>
  <sheetFormatPr defaultColWidth="165.453125" defaultRowHeight="14.5" x14ac:dyDescent="0.35"/>
  <cols>
    <col min="1" max="1" width="11.81640625" style="295" bestFit="1" customWidth="1"/>
    <col min="2" max="2" width="46.453125" style="295" bestFit="1" customWidth="1"/>
    <col min="3" max="3" width="76" style="295" customWidth="1"/>
    <col min="4" max="4" width="13.81640625" style="295" bestFit="1" customWidth="1"/>
    <col min="5" max="5" width="19.453125" style="295" customWidth="1"/>
    <col min="6" max="6" width="22" style="295" customWidth="1"/>
    <col min="7" max="16384" width="165.453125" style="295"/>
  </cols>
  <sheetData>
    <row r="1" spans="1:5" x14ac:dyDescent="0.35">
      <c r="A1" s="312" t="s">
        <v>198</v>
      </c>
      <c r="B1" s="312" t="s">
        <v>48</v>
      </c>
      <c r="C1" s="312" t="s">
        <v>314</v>
      </c>
      <c r="D1" s="312" t="s">
        <v>315</v>
      </c>
      <c r="E1" s="294" t="s">
        <v>519</v>
      </c>
    </row>
    <row r="2" spans="1:5" ht="29" x14ac:dyDescent="0.35">
      <c r="A2" s="302" t="s">
        <v>58</v>
      </c>
      <c r="B2" s="302" t="s">
        <v>148</v>
      </c>
      <c r="C2" s="302" t="s">
        <v>316</v>
      </c>
      <c r="D2" s="302" t="s">
        <v>58</v>
      </c>
      <c r="E2" s="296">
        <v>10</v>
      </c>
    </row>
    <row r="3" spans="1:5" x14ac:dyDescent="0.35">
      <c r="A3" s="302" t="s">
        <v>64</v>
      </c>
      <c r="B3" s="302" t="s">
        <v>65</v>
      </c>
      <c r="C3" s="302" t="s">
        <v>317</v>
      </c>
      <c r="D3" s="302" t="s">
        <v>64</v>
      </c>
      <c r="E3" s="296">
        <v>11</v>
      </c>
    </row>
    <row r="4" spans="1:5" x14ac:dyDescent="0.35">
      <c r="A4" s="302" t="s">
        <v>50</v>
      </c>
      <c r="B4" s="302" t="s">
        <v>67</v>
      </c>
      <c r="C4" s="302" t="s">
        <v>318</v>
      </c>
      <c r="D4" s="302" t="s">
        <v>50</v>
      </c>
      <c r="E4" s="296">
        <v>12</v>
      </c>
    </row>
    <row r="5" spans="1:5" x14ac:dyDescent="0.35">
      <c r="A5" s="302" t="s">
        <v>70</v>
      </c>
      <c r="B5" s="302" t="s">
        <v>71</v>
      </c>
      <c r="C5" s="302" t="s">
        <v>319</v>
      </c>
      <c r="D5" s="302" t="s">
        <v>70</v>
      </c>
      <c r="E5" s="296">
        <v>13</v>
      </c>
    </row>
    <row r="6" spans="1:5" x14ac:dyDescent="0.35">
      <c r="A6" s="302" t="s">
        <v>73</v>
      </c>
      <c r="B6" s="302" t="s">
        <v>320</v>
      </c>
      <c r="C6" s="302" t="s">
        <v>321</v>
      </c>
      <c r="D6" s="302" t="s">
        <v>73</v>
      </c>
      <c r="E6" s="296">
        <v>8</v>
      </c>
    </row>
    <row r="7" spans="1:5" ht="29" x14ac:dyDescent="0.35">
      <c r="A7" s="302" t="s">
        <v>46</v>
      </c>
      <c r="B7" s="302" t="s">
        <v>75</v>
      </c>
      <c r="C7" s="302" t="s">
        <v>322</v>
      </c>
      <c r="D7" s="302" t="s">
        <v>46</v>
      </c>
      <c r="E7" s="296">
        <v>3</v>
      </c>
    </row>
    <row r="8" spans="1:5" ht="29" x14ac:dyDescent="0.35">
      <c r="A8" s="302" t="s">
        <v>77</v>
      </c>
      <c r="B8" s="302" t="s">
        <v>78</v>
      </c>
      <c r="C8" s="302" t="s">
        <v>323</v>
      </c>
      <c r="D8" s="302" t="s">
        <v>77</v>
      </c>
      <c r="E8" s="296">
        <v>6</v>
      </c>
    </row>
    <row r="9" spans="1:5" ht="29" x14ac:dyDescent="0.35">
      <c r="A9" s="302" t="s">
        <v>55</v>
      </c>
      <c r="B9" s="302" t="s">
        <v>87</v>
      </c>
      <c r="C9" s="302" t="s">
        <v>326</v>
      </c>
      <c r="D9" s="302" t="s">
        <v>55</v>
      </c>
      <c r="E9" s="296">
        <v>7</v>
      </c>
    </row>
    <row r="10" spans="1:5" x14ac:dyDescent="0.35">
      <c r="A10" s="302" t="s">
        <v>54</v>
      </c>
      <c r="B10" s="302" t="s">
        <v>157</v>
      </c>
      <c r="C10" s="302" t="s">
        <v>327</v>
      </c>
      <c r="D10" s="302" t="s">
        <v>54</v>
      </c>
      <c r="E10" s="296">
        <v>13</v>
      </c>
    </row>
    <row r="11" spans="1:5" ht="29" x14ac:dyDescent="0.35">
      <c r="A11" s="302" t="s">
        <v>90</v>
      </c>
      <c r="B11" s="302" t="s">
        <v>91</v>
      </c>
      <c r="C11" s="302" t="s">
        <v>328</v>
      </c>
      <c r="D11" s="302" t="s">
        <v>90</v>
      </c>
      <c r="E11" s="296">
        <v>14</v>
      </c>
    </row>
    <row r="12" spans="1:5" x14ac:dyDescent="0.35">
      <c r="A12" s="302" t="s">
        <v>374</v>
      </c>
      <c r="B12" s="302" t="s">
        <v>102</v>
      </c>
      <c r="C12" s="302"/>
      <c r="D12" s="302" t="s">
        <v>374</v>
      </c>
      <c r="E12" s="296">
        <v>29</v>
      </c>
    </row>
    <row r="13" spans="1:5" ht="43.5" x14ac:dyDescent="0.35">
      <c r="A13" s="302" t="s">
        <v>45</v>
      </c>
      <c r="B13" s="302" t="s">
        <v>95</v>
      </c>
      <c r="C13" s="302" t="s">
        <v>329</v>
      </c>
      <c r="D13" s="302" t="s">
        <v>330</v>
      </c>
      <c r="E13" s="296">
        <v>2</v>
      </c>
    </row>
    <row r="14" spans="1:5" ht="29" x14ac:dyDescent="0.35">
      <c r="A14" s="302" t="s">
        <v>81</v>
      </c>
      <c r="B14" s="302" t="s">
        <v>82</v>
      </c>
      <c r="C14" s="302" t="s">
        <v>324</v>
      </c>
      <c r="D14" s="302"/>
      <c r="E14" s="296">
        <v>4</v>
      </c>
    </row>
    <row r="15" spans="1:5" ht="29" x14ac:dyDescent="0.35">
      <c r="A15" s="302" t="s">
        <v>85</v>
      </c>
      <c r="B15" s="302" t="s">
        <v>86</v>
      </c>
      <c r="C15" s="302" t="s">
        <v>325</v>
      </c>
      <c r="D15" s="302"/>
      <c r="E15" s="296">
        <v>5</v>
      </c>
    </row>
    <row r="16" spans="1:5" ht="29" x14ac:dyDescent="0.35">
      <c r="A16" s="302" t="s">
        <v>331</v>
      </c>
      <c r="B16" s="302" t="s">
        <v>332</v>
      </c>
      <c r="C16" s="302" t="s">
        <v>333</v>
      </c>
      <c r="D16" s="302"/>
      <c r="E16" s="296">
        <v>15</v>
      </c>
    </row>
    <row r="17" spans="1:5" ht="29" x14ac:dyDescent="0.35">
      <c r="A17" s="302" t="s">
        <v>334</v>
      </c>
      <c r="B17" s="302" t="s">
        <v>335</v>
      </c>
      <c r="C17" s="302" t="s">
        <v>336</v>
      </c>
      <c r="D17" s="302"/>
      <c r="E17" s="296">
        <v>16</v>
      </c>
    </row>
    <row r="18" spans="1:5" ht="29" x14ac:dyDescent="0.35">
      <c r="A18" s="302" t="s">
        <v>337</v>
      </c>
      <c r="B18" s="302" t="s">
        <v>338</v>
      </c>
      <c r="C18" s="302" t="s">
        <v>339</v>
      </c>
      <c r="D18" s="302"/>
      <c r="E18" s="296">
        <v>17</v>
      </c>
    </row>
    <row r="19" spans="1:5" ht="29" x14ac:dyDescent="0.35">
      <c r="A19" s="302" t="s">
        <v>340</v>
      </c>
      <c r="B19" s="302" t="s">
        <v>341</v>
      </c>
      <c r="C19" s="302" t="s">
        <v>342</v>
      </c>
      <c r="D19" s="302"/>
      <c r="E19" s="296">
        <v>18</v>
      </c>
    </row>
    <row r="20" spans="1:5" ht="72.5" x14ac:dyDescent="0.35">
      <c r="A20" s="302" t="s">
        <v>343</v>
      </c>
      <c r="B20" s="302" t="s">
        <v>344</v>
      </c>
      <c r="C20" s="302" t="s">
        <v>345</v>
      </c>
      <c r="D20" s="302"/>
      <c r="E20" s="296">
        <v>19</v>
      </c>
    </row>
    <row r="21" spans="1:5" ht="58" x14ac:dyDescent="0.35">
      <c r="A21" s="302" t="s">
        <v>346</v>
      </c>
      <c r="B21" s="302" t="s">
        <v>347</v>
      </c>
      <c r="C21" s="302" t="s">
        <v>348</v>
      </c>
      <c r="D21" s="302"/>
      <c r="E21" s="296">
        <v>20</v>
      </c>
    </row>
    <row r="22" spans="1:5" ht="43.5" x14ac:dyDescent="0.35">
      <c r="A22" s="302" t="s">
        <v>349</v>
      </c>
      <c r="B22" s="302" t="s">
        <v>350</v>
      </c>
      <c r="C22" s="302" t="s">
        <v>351</v>
      </c>
      <c r="D22" s="302"/>
      <c r="E22" s="296">
        <v>21</v>
      </c>
    </row>
    <row r="23" spans="1:5" x14ac:dyDescent="0.35">
      <c r="A23" s="302" t="s">
        <v>352</v>
      </c>
      <c r="B23" s="302" t="s">
        <v>353</v>
      </c>
      <c r="C23" s="302" t="s">
        <v>354</v>
      </c>
      <c r="D23" s="302"/>
      <c r="E23" s="296">
        <v>22</v>
      </c>
    </row>
    <row r="24" spans="1:5" ht="29" x14ac:dyDescent="0.35">
      <c r="A24" s="302" t="s">
        <v>355</v>
      </c>
      <c r="B24" s="302" t="s">
        <v>356</v>
      </c>
      <c r="C24" s="302" t="s">
        <v>357</v>
      </c>
      <c r="D24" s="302"/>
      <c r="E24" s="296">
        <v>23</v>
      </c>
    </row>
    <row r="25" spans="1:5" ht="29" x14ac:dyDescent="0.35">
      <c r="A25" s="302" t="s">
        <v>358</v>
      </c>
      <c r="B25" s="302" t="s">
        <v>359</v>
      </c>
      <c r="C25" s="302" t="s">
        <v>360</v>
      </c>
      <c r="D25" s="302"/>
      <c r="E25" s="296">
        <v>24</v>
      </c>
    </row>
    <row r="26" spans="1:5" ht="43.5" x14ac:dyDescent="0.35">
      <c r="A26" s="302" t="s">
        <v>361</v>
      </c>
      <c r="B26" s="302" t="s">
        <v>362</v>
      </c>
      <c r="C26" s="302" t="s">
        <v>363</v>
      </c>
      <c r="D26" s="302"/>
      <c r="E26" s="296">
        <v>25</v>
      </c>
    </row>
    <row r="27" spans="1:5" ht="43.5" x14ac:dyDescent="0.35">
      <c r="A27" s="302" t="s">
        <v>364</v>
      </c>
      <c r="B27" s="302" t="s">
        <v>365</v>
      </c>
      <c r="C27" s="302" t="s">
        <v>366</v>
      </c>
      <c r="D27" s="302"/>
      <c r="E27" s="296">
        <v>26</v>
      </c>
    </row>
    <row r="28" spans="1:5" ht="43.5" x14ac:dyDescent="0.35">
      <c r="A28" s="302" t="s">
        <v>367</v>
      </c>
      <c r="B28" s="302" t="s">
        <v>368</v>
      </c>
      <c r="C28" s="302" t="s">
        <v>369</v>
      </c>
      <c r="D28" s="302"/>
      <c r="E28" s="296">
        <v>27</v>
      </c>
    </row>
    <row r="29" spans="1:5" x14ac:dyDescent="0.35">
      <c r="A29" s="302" t="s">
        <v>370</v>
      </c>
      <c r="B29" s="302" t="s">
        <v>371</v>
      </c>
      <c r="C29" s="302" t="s">
        <v>372</v>
      </c>
      <c r="D29" s="302"/>
      <c r="E29" s="296">
        <v>28</v>
      </c>
    </row>
    <row r="30" spans="1:5" ht="29" x14ac:dyDescent="0.35">
      <c r="A30" s="302" t="s">
        <v>47</v>
      </c>
      <c r="B30" s="302" t="s">
        <v>97</v>
      </c>
      <c r="C30" s="302" t="s">
        <v>373</v>
      </c>
      <c r="D30" s="302" t="s">
        <v>46</v>
      </c>
      <c r="E30" s="296">
        <v>9</v>
      </c>
    </row>
    <row r="31" spans="1:5" x14ac:dyDescent="0.35">
      <c r="E31" s="313"/>
    </row>
    <row r="32" spans="1:5" x14ac:dyDescent="0.35">
      <c r="E32" s="313"/>
    </row>
    <row r="33" spans="5:5" x14ac:dyDescent="0.35">
      <c r="E33" s="313"/>
    </row>
    <row r="34" spans="5:5" x14ac:dyDescent="0.35">
      <c r="E34" s="313"/>
    </row>
    <row r="35" spans="5:5" x14ac:dyDescent="0.35">
      <c r="E35" s="313"/>
    </row>
    <row r="36" spans="5:5" x14ac:dyDescent="0.35">
      <c r="E36" s="313"/>
    </row>
    <row r="37" spans="5:5" x14ac:dyDescent="0.35">
      <c r="E37" s="313"/>
    </row>
    <row r="38" spans="5:5" x14ac:dyDescent="0.35">
      <c r="E38" s="313"/>
    </row>
    <row r="39" spans="5:5" x14ac:dyDescent="0.35">
      <c r="E39" s="313"/>
    </row>
    <row r="40" spans="5:5" x14ac:dyDescent="0.35">
      <c r="E40" s="313"/>
    </row>
    <row r="41" spans="5:5" x14ac:dyDescent="0.35">
      <c r="E41" s="313"/>
    </row>
    <row r="42" spans="5:5" x14ac:dyDescent="0.35">
      <c r="E42" s="313"/>
    </row>
    <row r="43" spans="5:5" x14ac:dyDescent="0.35">
      <c r="E43" s="313"/>
    </row>
    <row r="44" spans="5:5" x14ac:dyDescent="0.35">
      <c r="E44" s="313"/>
    </row>
    <row r="45" spans="5:5" x14ac:dyDescent="0.35">
      <c r="E45" s="313"/>
    </row>
    <row r="46" spans="5:5" x14ac:dyDescent="0.35">
      <c r="E46" s="313"/>
    </row>
    <row r="47" spans="5:5" x14ac:dyDescent="0.35">
      <c r="E47" s="313"/>
    </row>
    <row r="48" spans="5:5" x14ac:dyDescent="0.35">
      <c r="E48" s="313"/>
    </row>
    <row r="49" spans="5:5" x14ac:dyDescent="0.35">
      <c r="E49" s="313"/>
    </row>
    <row r="50" spans="5:5" x14ac:dyDescent="0.35">
      <c r="E50" s="313"/>
    </row>
    <row r="51" spans="5:5" x14ac:dyDescent="0.35">
      <c r="E51" s="313"/>
    </row>
    <row r="52" spans="5:5" x14ac:dyDescent="0.35">
      <c r="E52" s="313"/>
    </row>
    <row r="53" spans="5:5" x14ac:dyDescent="0.35">
      <c r="E53" s="313"/>
    </row>
    <row r="54" spans="5:5" x14ac:dyDescent="0.35">
      <c r="E54" s="313"/>
    </row>
    <row r="55" spans="5:5" x14ac:dyDescent="0.35">
      <c r="E55" s="313"/>
    </row>
  </sheetData>
  <autoFilter ref="A1:E30"/>
  <sortState ref="A2:E30">
    <sortCondition ref="A2:A30"/>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pane ySplit="1" topLeftCell="A2" activePane="bottomLeft" state="frozen"/>
      <selection pane="bottomLeft" activeCell="C64" sqref="C64"/>
    </sheetView>
  </sheetViews>
  <sheetFormatPr defaultColWidth="8.7265625" defaultRowHeight="14.5" x14ac:dyDescent="0.25"/>
  <cols>
    <col min="1" max="1" width="14.81640625" style="299" customWidth="1"/>
    <col min="2" max="2" width="38.7265625" style="299" customWidth="1"/>
    <col min="3" max="3" width="78.1796875" style="299" customWidth="1"/>
    <col min="4" max="4" width="11.1796875" style="299" bestFit="1" customWidth="1"/>
    <col min="5" max="5" width="52.7265625" style="299" bestFit="1" customWidth="1"/>
    <col min="6" max="6" width="22" style="299" customWidth="1"/>
    <col min="7" max="7" width="22.453125" style="299" bestFit="1" customWidth="1"/>
    <col min="8" max="16384" width="8.7265625" style="299"/>
  </cols>
  <sheetData>
    <row r="1" spans="1:7" x14ac:dyDescent="0.25">
      <c r="A1" s="297" t="s">
        <v>183</v>
      </c>
      <c r="B1" s="297" t="s">
        <v>184</v>
      </c>
      <c r="C1" s="297" t="s">
        <v>220</v>
      </c>
      <c r="D1" s="297" t="s">
        <v>194</v>
      </c>
      <c r="E1" s="297" t="s">
        <v>182</v>
      </c>
      <c r="F1" s="297" t="s">
        <v>520</v>
      </c>
      <c r="G1" s="298" t="s">
        <v>521</v>
      </c>
    </row>
    <row r="2" spans="1:7" ht="29" x14ac:dyDescent="0.25">
      <c r="A2" s="300" t="s">
        <v>221</v>
      </c>
      <c r="B2" s="300" t="s">
        <v>60</v>
      </c>
      <c r="C2" s="300" t="s">
        <v>222</v>
      </c>
      <c r="D2" s="300" t="s">
        <v>221</v>
      </c>
      <c r="E2" s="300" t="s">
        <v>60</v>
      </c>
      <c r="F2" s="300">
        <v>1</v>
      </c>
      <c r="G2" s="300">
        <v>1</v>
      </c>
    </row>
    <row r="3" spans="1:7" x14ac:dyDescent="0.25">
      <c r="A3" s="300" t="s">
        <v>223</v>
      </c>
      <c r="B3" s="300" t="s">
        <v>60</v>
      </c>
      <c r="C3" s="300" t="s">
        <v>224</v>
      </c>
      <c r="D3" s="300" t="s">
        <v>221</v>
      </c>
      <c r="E3" s="300" t="s">
        <v>60</v>
      </c>
      <c r="F3" s="300">
        <v>2</v>
      </c>
      <c r="G3" s="300">
        <v>1</v>
      </c>
    </row>
    <row r="4" spans="1:7" ht="43.5" x14ac:dyDescent="0.25">
      <c r="A4" s="300" t="s">
        <v>207</v>
      </c>
      <c r="B4" s="300" t="s">
        <v>151</v>
      </c>
      <c r="C4" s="300" t="s">
        <v>225</v>
      </c>
      <c r="D4" s="300" t="s">
        <v>207</v>
      </c>
      <c r="E4" s="300" t="s">
        <v>151</v>
      </c>
      <c r="F4" s="300">
        <v>3</v>
      </c>
      <c r="G4" s="300">
        <v>2</v>
      </c>
    </row>
    <row r="5" spans="1:7" ht="43.5" x14ac:dyDescent="0.25">
      <c r="A5" s="300" t="s">
        <v>226</v>
      </c>
      <c r="B5" s="300" t="s">
        <v>63</v>
      </c>
      <c r="C5" s="300" t="s">
        <v>227</v>
      </c>
      <c r="D5" s="300" t="s">
        <v>207</v>
      </c>
      <c r="E5" s="300" t="s">
        <v>151</v>
      </c>
      <c r="F5" s="300">
        <v>4</v>
      </c>
      <c r="G5" s="300">
        <v>2</v>
      </c>
    </row>
    <row r="6" spans="1:7" ht="29" x14ac:dyDescent="0.25">
      <c r="A6" s="300" t="s">
        <v>228</v>
      </c>
      <c r="B6" s="300" t="s">
        <v>66</v>
      </c>
      <c r="C6" s="300" t="s">
        <v>229</v>
      </c>
      <c r="D6" s="300" t="s">
        <v>207</v>
      </c>
      <c r="E6" s="300" t="s">
        <v>151</v>
      </c>
      <c r="F6" s="300">
        <v>5</v>
      </c>
      <c r="G6" s="300">
        <v>2</v>
      </c>
    </row>
    <row r="7" spans="1:7" ht="43.5" x14ac:dyDescent="0.25">
      <c r="A7" s="300" t="s">
        <v>68</v>
      </c>
      <c r="B7" s="300" t="s">
        <v>69</v>
      </c>
      <c r="C7" s="300" t="s">
        <v>230</v>
      </c>
      <c r="D7" s="300" t="s">
        <v>207</v>
      </c>
      <c r="E7" s="300" t="s">
        <v>151</v>
      </c>
      <c r="F7" s="300">
        <v>6</v>
      </c>
      <c r="G7" s="300">
        <v>2</v>
      </c>
    </row>
    <row r="8" spans="1:7" ht="43.5" x14ac:dyDescent="0.25">
      <c r="A8" s="300" t="s">
        <v>199</v>
      </c>
      <c r="B8" s="300" t="s">
        <v>231</v>
      </c>
      <c r="C8" s="300" t="s">
        <v>232</v>
      </c>
      <c r="D8" s="300" t="s">
        <v>199</v>
      </c>
      <c r="E8" s="300" t="s">
        <v>231</v>
      </c>
      <c r="F8" s="300">
        <v>7</v>
      </c>
      <c r="G8" s="300">
        <v>3</v>
      </c>
    </row>
    <row r="9" spans="1:7" ht="29" x14ac:dyDescent="0.25">
      <c r="A9" s="300" t="s">
        <v>233</v>
      </c>
      <c r="B9" s="300" t="s">
        <v>72</v>
      </c>
      <c r="C9" s="300" t="s">
        <v>234</v>
      </c>
      <c r="D9" s="300" t="s">
        <v>199</v>
      </c>
      <c r="E9" s="300" t="s">
        <v>231</v>
      </c>
      <c r="F9" s="300">
        <v>8</v>
      </c>
      <c r="G9" s="300">
        <v>3</v>
      </c>
    </row>
    <row r="10" spans="1:7" ht="29" x14ac:dyDescent="0.25">
      <c r="A10" s="300" t="s">
        <v>235</v>
      </c>
      <c r="B10" s="300" t="s">
        <v>74</v>
      </c>
      <c r="C10" s="300" t="s">
        <v>236</v>
      </c>
      <c r="D10" s="300" t="s">
        <v>199</v>
      </c>
      <c r="E10" s="300" t="s">
        <v>231</v>
      </c>
      <c r="F10" s="300">
        <v>9</v>
      </c>
      <c r="G10" s="300">
        <v>3</v>
      </c>
    </row>
    <row r="11" spans="1:7" ht="29" x14ac:dyDescent="0.25">
      <c r="A11" s="300" t="s">
        <v>237</v>
      </c>
      <c r="B11" s="300" t="s">
        <v>76</v>
      </c>
      <c r="C11" s="300" t="s">
        <v>238</v>
      </c>
      <c r="D11" s="300" t="s">
        <v>199</v>
      </c>
      <c r="E11" s="300" t="s">
        <v>231</v>
      </c>
      <c r="F11" s="300">
        <v>10</v>
      </c>
      <c r="G11" s="300">
        <v>3</v>
      </c>
    </row>
    <row r="12" spans="1:7" x14ac:dyDescent="0.25">
      <c r="A12" s="300" t="s">
        <v>200</v>
      </c>
      <c r="B12" s="300" t="s">
        <v>239</v>
      </c>
      <c r="C12" s="300" t="s">
        <v>240</v>
      </c>
      <c r="D12" s="300" t="s">
        <v>200</v>
      </c>
      <c r="E12" s="300" t="s">
        <v>239</v>
      </c>
      <c r="F12" s="300">
        <v>11</v>
      </c>
      <c r="G12" s="300">
        <v>4</v>
      </c>
    </row>
    <row r="13" spans="1:7" ht="29" x14ac:dyDescent="0.25">
      <c r="A13" s="300" t="s">
        <v>79</v>
      </c>
      <c r="B13" s="300" t="s">
        <v>80</v>
      </c>
      <c r="C13" s="300" t="s">
        <v>241</v>
      </c>
      <c r="D13" s="300" t="s">
        <v>200</v>
      </c>
      <c r="E13" s="300" t="s">
        <v>239</v>
      </c>
      <c r="F13" s="300">
        <v>12</v>
      </c>
      <c r="G13" s="300">
        <v>4</v>
      </c>
    </row>
    <row r="14" spans="1:7" ht="29" x14ac:dyDescent="0.25">
      <c r="A14" s="300" t="s">
        <v>83</v>
      </c>
      <c r="B14" s="300" t="s">
        <v>84</v>
      </c>
      <c r="C14" s="300" t="s">
        <v>242</v>
      </c>
      <c r="D14" s="300" t="s">
        <v>200</v>
      </c>
      <c r="E14" s="300" t="s">
        <v>239</v>
      </c>
      <c r="F14" s="300">
        <v>13</v>
      </c>
      <c r="G14" s="300">
        <v>4</v>
      </c>
    </row>
    <row r="15" spans="1:7" ht="58" x14ac:dyDescent="0.25">
      <c r="A15" s="300" t="s">
        <v>201</v>
      </c>
      <c r="B15" s="300" t="s">
        <v>243</v>
      </c>
      <c r="C15" s="300" t="s">
        <v>244</v>
      </c>
      <c r="D15" s="300" t="s">
        <v>201</v>
      </c>
      <c r="E15" s="300" t="s">
        <v>243</v>
      </c>
      <c r="F15" s="300">
        <v>14</v>
      </c>
      <c r="G15" s="300">
        <v>5</v>
      </c>
    </row>
    <row r="16" spans="1:7" ht="87" x14ac:dyDescent="0.25">
      <c r="A16" s="300" t="s">
        <v>52</v>
      </c>
      <c r="B16" s="300" t="s">
        <v>156</v>
      </c>
      <c r="C16" s="300" t="s">
        <v>245</v>
      </c>
      <c r="D16" s="300" t="s">
        <v>201</v>
      </c>
      <c r="E16" s="300" t="s">
        <v>243</v>
      </c>
      <c r="F16" s="300">
        <v>15</v>
      </c>
      <c r="G16" s="300">
        <v>5</v>
      </c>
    </row>
    <row r="17" spans="1:7" x14ac:dyDescent="0.25">
      <c r="A17" s="300" t="s">
        <v>88</v>
      </c>
      <c r="B17" s="300" t="s">
        <v>89</v>
      </c>
      <c r="C17" s="300" t="s">
        <v>246</v>
      </c>
      <c r="D17" s="300" t="s">
        <v>201</v>
      </c>
      <c r="E17" s="300" t="s">
        <v>243</v>
      </c>
      <c r="F17" s="300">
        <v>16</v>
      </c>
      <c r="G17" s="300">
        <v>5</v>
      </c>
    </row>
    <row r="18" spans="1:7" x14ac:dyDescent="0.25">
      <c r="A18" s="300" t="s">
        <v>247</v>
      </c>
      <c r="B18" s="300" t="s">
        <v>248</v>
      </c>
      <c r="C18" s="300" t="s">
        <v>249</v>
      </c>
      <c r="D18" s="300" t="s">
        <v>201</v>
      </c>
      <c r="E18" s="300" t="s">
        <v>243</v>
      </c>
      <c r="F18" s="300">
        <v>17</v>
      </c>
      <c r="G18" s="300">
        <v>5</v>
      </c>
    </row>
    <row r="19" spans="1:7" ht="43.5" x14ac:dyDescent="0.25">
      <c r="A19" s="300" t="s">
        <v>94</v>
      </c>
      <c r="B19" s="300" t="s">
        <v>250</v>
      </c>
      <c r="C19" s="300" t="s">
        <v>251</v>
      </c>
      <c r="D19" s="300" t="s">
        <v>201</v>
      </c>
      <c r="E19" s="300" t="s">
        <v>243</v>
      </c>
      <c r="F19" s="300">
        <v>18</v>
      </c>
      <c r="G19" s="300">
        <v>5</v>
      </c>
    </row>
    <row r="20" spans="1:7" ht="29" x14ac:dyDescent="0.25">
      <c r="A20" s="300" t="s">
        <v>202</v>
      </c>
      <c r="B20" s="300" t="s">
        <v>186</v>
      </c>
      <c r="C20" s="300" t="s">
        <v>252</v>
      </c>
      <c r="D20" s="300" t="s">
        <v>202</v>
      </c>
      <c r="E20" s="300" t="s">
        <v>186</v>
      </c>
      <c r="F20" s="300">
        <v>19</v>
      </c>
      <c r="G20" s="300">
        <v>6</v>
      </c>
    </row>
    <row r="21" spans="1:7" ht="72.5" x14ac:dyDescent="0.25">
      <c r="A21" s="300" t="s">
        <v>53</v>
      </c>
      <c r="B21" s="300" t="s">
        <v>96</v>
      </c>
      <c r="C21" s="300" t="s">
        <v>253</v>
      </c>
      <c r="D21" s="300" t="s">
        <v>202</v>
      </c>
      <c r="E21" s="300" t="s">
        <v>186</v>
      </c>
      <c r="F21" s="300">
        <v>20</v>
      </c>
      <c r="G21" s="300">
        <v>6</v>
      </c>
    </row>
    <row r="22" spans="1:7" ht="29" x14ac:dyDescent="0.25">
      <c r="A22" s="300" t="s">
        <v>100</v>
      </c>
      <c r="B22" s="300" t="s">
        <v>101</v>
      </c>
      <c r="C22" s="300" t="s">
        <v>254</v>
      </c>
      <c r="D22" s="300" t="s">
        <v>202</v>
      </c>
      <c r="E22" s="300" t="s">
        <v>186</v>
      </c>
      <c r="F22" s="300">
        <v>21</v>
      </c>
      <c r="G22" s="300">
        <v>6</v>
      </c>
    </row>
    <row r="23" spans="1:7" x14ac:dyDescent="0.25">
      <c r="A23" s="300" t="s">
        <v>105</v>
      </c>
      <c r="B23" s="300" t="s">
        <v>106</v>
      </c>
      <c r="C23" s="300" t="s">
        <v>255</v>
      </c>
      <c r="D23" s="300" t="s">
        <v>202</v>
      </c>
      <c r="E23" s="300" t="s">
        <v>186</v>
      </c>
      <c r="F23" s="300">
        <v>22</v>
      </c>
      <c r="G23" s="300">
        <v>6</v>
      </c>
    </row>
    <row r="24" spans="1:7" ht="43.5" x14ac:dyDescent="0.25">
      <c r="A24" s="300" t="s">
        <v>59</v>
      </c>
      <c r="B24" s="300" t="s">
        <v>256</v>
      </c>
      <c r="C24" s="300" t="s">
        <v>257</v>
      </c>
      <c r="D24" s="300" t="s">
        <v>202</v>
      </c>
      <c r="E24" s="300" t="s">
        <v>186</v>
      </c>
      <c r="F24" s="300">
        <v>23</v>
      </c>
      <c r="G24" s="300">
        <v>6</v>
      </c>
    </row>
    <row r="25" spans="1:7" ht="29" x14ac:dyDescent="0.25">
      <c r="A25" s="300" t="s">
        <v>203</v>
      </c>
      <c r="B25" s="300" t="s">
        <v>258</v>
      </c>
      <c r="C25" s="300" t="s">
        <v>259</v>
      </c>
      <c r="D25" s="300" t="s">
        <v>203</v>
      </c>
      <c r="E25" s="300" t="s">
        <v>258</v>
      </c>
      <c r="F25" s="300">
        <v>24</v>
      </c>
      <c r="G25" s="300">
        <v>7</v>
      </c>
    </row>
    <row r="26" spans="1:7" ht="87" x14ac:dyDescent="0.25">
      <c r="A26" s="300" t="s">
        <v>56</v>
      </c>
      <c r="B26" s="300" t="s">
        <v>110</v>
      </c>
      <c r="C26" s="300" t="s">
        <v>260</v>
      </c>
      <c r="D26" s="300" t="s">
        <v>203</v>
      </c>
      <c r="E26" s="300" t="s">
        <v>258</v>
      </c>
      <c r="F26" s="300">
        <v>25</v>
      </c>
      <c r="G26" s="300">
        <v>7</v>
      </c>
    </row>
    <row r="27" spans="1:7" ht="43.5" x14ac:dyDescent="0.25">
      <c r="A27" s="300" t="s">
        <v>113</v>
      </c>
      <c r="B27" s="300" t="s">
        <v>114</v>
      </c>
      <c r="C27" s="300" t="s">
        <v>261</v>
      </c>
      <c r="D27" s="300" t="s">
        <v>203</v>
      </c>
      <c r="E27" s="300" t="s">
        <v>258</v>
      </c>
      <c r="F27" s="300">
        <v>26</v>
      </c>
      <c r="G27" s="300">
        <v>7</v>
      </c>
    </row>
    <row r="28" spans="1:7" ht="29" x14ac:dyDescent="0.25">
      <c r="A28" s="300" t="s">
        <v>204</v>
      </c>
      <c r="B28" s="300" t="s">
        <v>262</v>
      </c>
      <c r="C28" s="300" t="s">
        <v>263</v>
      </c>
      <c r="D28" s="300" t="s">
        <v>204</v>
      </c>
      <c r="E28" s="300" t="s">
        <v>262</v>
      </c>
      <c r="F28" s="300">
        <v>27</v>
      </c>
      <c r="G28" s="300">
        <v>8</v>
      </c>
    </row>
    <row r="29" spans="1:7" ht="72.5" x14ac:dyDescent="0.25">
      <c r="A29" s="300" t="s">
        <v>117</v>
      </c>
      <c r="B29" s="300" t="s">
        <v>264</v>
      </c>
      <c r="C29" s="300" t="s">
        <v>265</v>
      </c>
      <c r="D29" s="300" t="s">
        <v>204</v>
      </c>
      <c r="E29" s="300" t="s">
        <v>262</v>
      </c>
      <c r="F29" s="300">
        <v>28</v>
      </c>
      <c r="G29" s="300">
        <v>8</v>
      </c>
    </row>
    <row r="30" spans="1:7" ht="29" x14ac:dyDescent="0.25">
      <c r="A30" s="300" t="s">
        <v>118</v>
      </c>
      <c r="B30" s="300" t="s">
        <v>266</v>
      </c>
      <c r="C30" s="300" t="s">
        <v>267</v>
      </c>
      <c r="D30" s="300" t="s">
        <v>204</v>
      </c>
      <c r="E30" s="300" t="s">
        <v>262</v>
      </c>
      <c r="F30" s="300">
        <v>29</v>
      </c>
      <c r="G30" s="300">
        <v>8</v>
      </c>
    </row>
    <row r="31" spans="1:7" x14ac:dyDescent="0.25">
      <c r="A31" s="300" t="s">
        <v>268</v>
      </c>
      <c r="B31" s="300" t="s">
        <v>119</v>
      </c>
      <c r="C31" s="300" t="s">
        <v>269</v>
      </c>
      <c r="D31" s="300" t="s">
        <v>204</v>
      </c>
      <c r="E31" s="300" t="s">
        <v>262</v>
      </c>
      <c r="F31" s="300">
        <v>30</v>
      </c>
      <c r="G31" s="300">
        <v>8</v>
      </c>
    </row>
    <row r="32" spans="1:7" ht="29" x14ac:dyDescent="0.25">
      <c r="A32" s="300" t="s">
        <v>270</v>
      </c>
      <c r="B32" s="300" t="s">
        <v>271</v>
      </c>
      <c r="C32" s="300" t="s">
        <v>272</v>
      </c>
      <c r="D32" s="300" t="s">
        <v>270</v>
      </c>
      <c r="E32" s="300" t="s">
        <v>271</v>
      </c>
      <c r="F32" s="300">
        <v>31</v>
      </c>
      <c r="G32" s="300">
        <v>9</v>
      </c>
    </row>
    <row r="33" spans="1:7" ht="29" x14ac:dyDescent="0.25">
      <c r="A33" s="300" t="s">
        <v>120</v>
      </c>
      <c r="B33" s="300" t="s">
        <v>273</v>
      </c>
      <c r="C33" s="300" t="s">
        <v>274</v>
      </c>
      <c r="D33" s="300" t="s">
        <v>270</v>
      </c>
      <c r="E33" s="300" t="s">
        <v>271</v>
      </c>
      <c r="F33" s="300">
        <v>32</v>
      </c>
      <c r="G33" s="300">
        <v>9</v>
      </c>
    </row>
    <row r="34" spans="1:7" x14ac:dyDescent="0.25">
      <c r="A34" s="300" t="s">
        <v>121</v>
      </c>
      <c r="B34" s="300" t="s">
        <v>275</v>
      </c>
      <c r="C34" s="300" t="s">
        <v>276</v>
      </c>
      <c r="D34" s="300" t="s">
        <v>270</v>
      </c>
      <c r="E34" s="300" t="s">
        <v>271</v>
      </c>
      <c r="F34" s="300">
        <v>33</v>
      </c>
      <c r="G34" s="300">
        <v>9</v>
      </c>
    </row>
    <row r="35" spans="1:7" ht="29" x14ac:dyDescent="0.25">
      <c r="A35" s="300" t="s">
        <v>122</v>
      </c>
      <c r="B35" s="300" t="s">
        <v>277</v>
      </c>
      <c r="C35" s="300" t="s">
        <v>278</v>
      </c>
      <c r="D35" s="300" t="s">
        <v>270</v>
      </c>
      <c r="E35" s="300" t="s">
        <v>271</v>
      </c>
      <c r="F35" s="300">
        <v>34</v>
      </c>
      <c r="G35" s="300">
        <v>9</v>
      </c>
    </row>
    <row r="36" spans="1:7" ht="72.5" x14ac:dyDescent="0.25">
      <c r="A36" s="300" t="s">
        <v>208</v>
      </c>
      <c r="B36" s="300" t="s">
        <v>154</v>
      </c>
      <c r="C36" s="300" t="s">
        <v>279</v>
      </c>
      <c r="D36" s="300" t="s">
        <v>208</v>
      </c>
      <c r="E36" s="300" t="s">
        <v>154</v>
      </c>
      <c r="F36" s="300">
        <v>35</v>
      </c>
      <c r="G36" s="300">
        <v>10</v>
      </c>
    </row>
    <row r="37" spans="1:7" ht="43.5" x14ac:dyDescent="0.25">
      <c r="A37" s="300" t="s">
        <v>133</v>
      </c>
      <c r="B37" s="300" t="s">
        <v>280</v>
      </c>
      <c r="C37" s="300" t="s">
        <v>281</v>
      </c>
      <c r="D37" s="300" t="s">
        <v>208</v>
      </c>
      <c r="E37" s="300" t="s">
        <v>154</v>
      </c>
      <c r="F37" s="300">
        <v>36</v>
      </c>
      <c r="G37" s="300">
        <v>10</v>
      </c>
    </row>
    <row r="38" spans="1:7" ht="29" x14ac:dyDescent="0.25">
      <c r="A38" s="300" t="s">
        <v>135</v>
      </c>
      <c r="B38" s="300" t="s">
        <v>123</v>
      </c>
      <c r="C38" s="300" t="s">
        <v>282</v>
      </c>
      <c r="D38" s="300" t="s">
        <v>208</v>
      </c>
      <c r="E38" s="300" t="s">
        <v>154</v>
      </c>
      <c r="F38" s="300">
        <v>37</v>
      </c>
      <c r="G38" s="300">
        <v>10</v>
      </c>
    </row>
    <row r="39" spans="1:7" ht="29" x14ac:dyDescent="0.25">
      <c r="A39" s="300" t="s">
        <v>283</v>
      </c>
      <c r="B39" s="300" t="s">
        <v>124</v>
      </c>
      <c r="C39" s="300" t="s">
        <v>284</v>
      </c>
      <c r="D39" s="300" t="s">
        <v>208</v>
      </c>
      <c r="E39" s="300" t="s">
        <v>154</v>
      </c>
      <c r="F39" s="300">
        <v>38</v>
      </c>
      <c r="G39" s="300">
        <v>10</v>
      </c>
    </row>
    <row r="40" spans="1:7" ht="29" x14ac:dyDescent="0.25">
      <c r="A40" s="300" t="s">
        <v>285</v>
      </c>
      <c r="B40" s="300" t="s">
        <v>125</v>
      </c>
      <c r="C40" s="300" t="s">
        <v>286</v>
      </c>
      <c r="D40" s="300" t="s">
        <v>208</v>
      </c>
      <c r="E40" s="300" t="s">
        <v>154</v>
      </c>
      <c r="F40" s="300">
        <v>39</v>
      </c>
      <c r="G40" s="300">
        <v>10</v>
      </c>
    </row>
    <row r="41" spans="1:7" ht="58" x14ac:dyDescent="0.25">
      <c r="A41" s="300" t="s">
        <v>287</v>
      </c>
      <c r="B41" s="300" t="s">
        <v>128</v>
      </c>
      <c r="C41" s="300" t="s">
        <v>288</v>
      </c>
      <c r="D41" s="300" t="s">
        <v>208</v>
      </c>
      <c r="E41" s="300" t="s">
        <v>154</v>
      </c>
      <c r="F41" s="300">
        <v>40</v>
      </c>
      <c r="G41" s="300">
        <v>10</v>
      </c>
    </row>
    <row r="42" spans="1:7" ht="29" x14ac:dyDescent="0.25">
      <c r="A42" s="300" t="s">
        <v>289</v>
      </c>
      <c r="B42" s="300" t="s">
        <v>131</v>
      </c>
      <c r="C42" s="300" t="s">
        <v>290</v>
      </c>
      <c r="D42" s="300" t="s">
        <v>208</v>
      </c>
      <c r="E42" s="300" t="s">
        <v>154</v>
      </c>
      <c r="F42" s="300">
        <v>41</v>
      </c>
      <c r="G42" s="300">
        <v>10</v>
      </c>
    </row>
    <row r="43" spans="1:7" ht="29" x14ac:dyDescent="0.25">
      <c r="A43" s="300" t="s">
        <v>291</v>
      </c>
      <c r="B43" s="300" t="s">
        <v>132</v>
      </c>
      <c r="C43" s="300" t="s">
        <v>292</v>
      </c>
      <c r="D43" s="300" t="s">
        <v>208</v>
      </c>
      <c r="E43" s="300" t="s">
        <v>154</v>
      </c>
      <c r="F43" s="300">
        <v>42</v>
      </c>
      <c r="G43" s="300">
        <v>10</v>
      </c>
    </row>
    <row r="44" spans="1:7" x14ac:dyDescent="0.25">
      <c r="A44" s="300" t="s">
        <v>205</v>
      </c>
      <c r="B44" s="300" t="s">
        <v>293</v>
      </c>
      <c r="C44" s="300" t="s">
        <v>294</v>
      </c>
      <c r="D44" s="300" t="s">
        <v>205</v>
      </c>
      <c r="E44" s="300" t="s">
        <v>293</v>
      </c>
      <c r="F44" s="300">
        <v>43</v>
      </c>
      <c r="G44" s="300">
        <v>11</v>
      </c>
    </row>
    <row r="45" spans="1:7" ht="29" x14ac:dyDescent="0.25">
      <c r="A45" s="300" t="s">
        <v>57</v>
      </c>
      <c r="B45" s="300" t="s">
        <v>134</v>
      </c>
      <c r="C45" s="300" t="s">
        <v>295</v>
      </c>
      <c r="D45" s="300" t="s">
        <v>205</v>
      </c>
      <c r="E45" s="300" t="s">
        <v>293</v>
      </c>
      <c r="F45" s="300">
        <v>44</v>
      </c>
      <c r="G45" s="300">
        <v>11</v>
      </c>
    </row>
    <row r="46" spans="1:7" ht="58" x14ac:dyDescent="0.25">
      <c r="A46" s="300" t="s">
        <v>142</v>
      </c>
      <c r="B46" s="300" t="s">
        <v>136</v>
      </c>
      <c r="C46" s="300" t="s">
        <v>296</v>
      </c>
      <c r="D46" s="300" t="s">
        <v>205</v>
      </c>
      <c r="E46" s="300" t="s">
        <v>293</v>
      </c>
      <c r="F46" s="300">
        <v>45</v>
      </c>
      <c r="G46" s="300">
        <v>11</v>
      </c>
    </row>
    <row r="47" spans="1:7" ht="29" x14ac:dyDescent="0.25">
      <c r="A47" s="300" t="s">
        <v>206</v>
      </c>
      <c r="B47" s="300" t="s">
        <v>192</v>
      </c>
      <c r="C47" s="300" t="s">
        <v>297</v>
      </c>
      <c r="D47" s="300" t="s">
        <v>206</v>
      </c>
      <c r="E47" s="300" t="s">
        <v>192</v>
      </c>
      <c r="F47" s="300">
        <v>46</v>
      </c>
      <c r="G47" s="300">
        <v>12</v>
      </c>
    </row>
    <row r="48" spans="1:7" ht="72.5" x14ac:dyDescent="0.25">
      <c r="A48" s="300" t="s">
        <v>144</v>
      </c>
      <c r="B48" s="300" t="s">
        <v>139</v>
      </c>
      <c r="C48" s="300" t="s">
        <v>298</v>
      </c>
      <c r="D48" s="300" t="s">
        <v>206</v>
      </c>
      <c r="E48" s="300" t="s">
        <v>192</v>
      </c>
      <c r="F48" s="300">
        <v>47</v>
      </c>
      <c r="G48" s="300">
        <v>12</v>
      </c>
    </row>
    <row r="49" spans="1:7" ht="58" x14ac:dyDescent="0.25">
      <c r="A49" s="300" t="s">
        <v>299</v>
      </c>
      <c r="B49" s="300" t="s">
        <v>143</v>
      </c>
      <c r="C49" s="300" t="s">
        <v>300</v>
      </c>
      <c r="D49" s="300" t="s">
        <v>206</v>
      </c>
      <c r="E49" s="300" t="s">
        <v>192</v>
      </c>
      <c r="F49" s="300">
        <v>48</v>
      </c>
      <c r="G49" s="300">
        <v>12</v>
      </c>
    </row>
    <row r="50" spans="1:7" ht="72.5" x14ac:dyDescent="0.25">
      <c r="A50" s="300" t="s">
        <v>301</v>
      </c>
      <c r="B50" s="300" t="s">
        <v>302</v>
      </c>
      <c r="C50" s="300" t="s">
        <v>303</v>
      </c>
      <c r="D50" s="300" t="s">
        <v>206</v>
      </c>
      <c r="E50" s="300" t="s">
        <v>192</v>
      </c>
      <c r="F50" s="300">
        <v>49</v>
      </c>
      <c r="G50" s="300">
        <v>12</v>
      </c>
    </row>
    <row r="51" spans="1:7" ht="29" x14ac:dyDescent="0.25">
      <c r="A51" s="300" t="s">
        <v>209</v>
      </c>
      <c r="B51" s="300" t="s">
        <v>155</v>
      </c>
      <c r="C51" s="300" t="s">
        <v>304</v>
      </c>
      <c r="D51" s="300" t="s">
        <v>209</v>
      </c>
      <c r="E51" s="300" t="s">
        <v>155</v>
      </c>
      <c r="F51" s="300">
        <v>50</v>
      </c>
      <c r="G51" s="300">
        <v>13</v>
      </c>
    </row>
    <row r="52" spans="1:7" ht="29" x14ac:dyDescent="0.25">
      <c r="A52" s="300" t="s">
        <v>305</v>
      </c>
      <c r="B52" s="300" t="s">
        <v>145</v>
      </c>
      <c r="C52" s="300" t="s">
        <v>306</v>
      </c>
      <c r="D52" s="300" t="s">
        <v>209</v>
      </c>
      <c r="E52" s="300" t="s">
        <v>155</v>
      </c>
      <c r="F52" s="300">
        <v>51</v>
      </c>
      <c r="G52" s="300">
        <v>13</v>
      </c>
    </row>
    <row r="53" spans="1:7" ht="29" x14ac:dyDescent="0.25">
      <c r="A53" s="300" t="s">
        <v>307</v>
      </c>
      <c r="B53" s="300" t="s">
        <v>308</v>
      </c>
      <c r="C53" s="300" t="s">
        <v>309</v>
      </c>
      <c r="D53" s="300" t="s">
        <v>209</v>
      </c>
      <c r="E53" s="300" t="s">
        <v>155</v>
      </c>
      <c r="F53" s="300">
        <v>52</v>
      </c>
      <c r="G53" s="300">
        <v>13</v>
      </c>
    </row>
    <row r="54" spans="1:7" ht="29" x14ac:dyDescent="0.25">
      <c r="A54" s="300" t="s">
        <v>310</v>
      </c>
      <c r="B54" s="300" t="s">
        <v>146</v>
      </c>
      <c r="C54" s="300" t="s">
        <v>311</v>
      </c>
      <c r="D54" s="300" t="s">
        <v>209</v>
      </c>
      <c r="E54" s="300" t="s">
        <v>155</v>
      </c>
      <c r="F54" s="300">
        <v>53</v>
      </c>
      <c r="G54" s="300">
        <v>13</v>
      </c>
    </row>
    <row r="55" spans="1:7" ht="29" x14ac:dyDescent="0.25">
      <c r="A55" s="300" t="s">
        <v>312</v>
      </c>
      <c r="B55" s="300" t="s">
        <v>147</v>
      </c>
      <c r="C55" s="300" t="s">
        <v>313</v>
      </c>
      <c r="D55" s="300" t="s">
        <v>209</v>
      </c>
      <c r="E55" s="300" t="s">
        <v>155</v>
      </c>
      <c r="F55" s="300">
        <v>54</v>
      </c>
      <c r="G55" s="300">
        <v>13</v>
      </c>
    </row>
    <row r="59" spans="1:7" x14ac:dyDescent="0.25">
      <c r="A59" s="354" t="s">
        <v>194</v>
      </c>
      <c r="B59" s="354" t="s">
        <v>182</v>
      </c>
    </row>
    <row r="60" spans="1:7" x14ac:dyDescent="0.25">
      <c r="A60" s="300" t="s">
        <v>221</v>
      </c>
      <c r="B60" s="300" t="s">
        <v>60</v>
      </c>
    </row>
    <row r="61" spans="1:7" x14ac:dyDescent="0.25">
      <c r="A61" s="300" t="s">
        <v>207</v>
      </c>
      <c r="B61" s="300" t="s">
        <v>151</v>
      </c>
    </row>
    <row r="62" spans="1:7" x14ac:dyDescent="0.25">
      <c r="A62" s="300" t="s">
        <v>199</v>
      </c>
      <c r="B62" s="300" t="s">
        <v>231</v>
      </c>
    </row>
    <row r="63" spans="1:7" x14ac:dyDescent="0.25">
      <c r="A63" s="300" t="s">
        <v>200</v>
      </c>
      <c r="B63" s="300" t="s">
        <v>239</v>
      </c>
    </row>
    <row r="64" spans="1:7" x14ac:dyDescent="0.25">
      <c r="A64" s="300" t="s">
        <v>201</v>
      </c>
      <c r="B64" s="300" t="s">
        <v>243</v>
      </c>
    </row>
    <row r="65" spans="1:2" x14ac:dyDescent="0.25">
      <c r="A65" s="300" t="s">
        <v>202</v>
      </c>
      <c r="B65" s="300" t="s">
        <v>186</v>
      </c>
    </row>
    <row r="66" spans="1:2" x14ac:dyDescent="0.25">
      <c r="A66" s="300" t="s">
        <v>203</v>
      </c>
      <c r="B66" s="300" t="s">
        <v>258</v>
      </c>
    </row>
    <row r="67" spans="1:2" x14ac:dyDescent="0.25">
      <c r="A67" s="300" t="s">
        <v>204</v>
      </c>
      <c r="B67" s="300" t="s">
        <v>262</v>
      </c>
    </row>
    <row r="68" spans="1:2" x14ac:dyDescent="0.25">
      <c r="A68" s="300" t="s">
        <v>270</v>
      </c>
      <c r="B68" s="300" t="s">
        <v>271</v>
      </c>
    </row>
    <row r="69" spans="1:2" ht="29" x14ac:dyDescent="0.25">
      <c r="A69" s="300" t="s">
        <v>208</v>
      </c>
      <c r="B69" s="300" t="s">
        <v>154</v>
      </c>
    </row>
    <row r="70" spans="1:2" x14ac:dyDescent="0.25">
      <c r="A70" s="300" t="s">
        <v>205</v>
      </c>
      <c r="B70" s="300" t="s">
        <v>293</v>
      </c>
    </row>
    <row r="71" spans="1:2" x14ac:dyDescent="0.25">
      <c r="A71" s="300" t="s">
        <v>206</v>
      </c>
      <c r="B71" s="300" t="s">
        <v>192</v>
      </c>
    </row>
    <row r="72" spans="1:2" x14ac:dyDescent="0.25">
      <c r="A72" s="300" t="s">
        <v>209</v>
      </c>
      <c r="B72" s="300" t="s">
        <v>155</v>
      </c>
    </row>
  </sheetData>
  <autoFilter ref="A1:G55"/>
  <sortState ref="A2:G55">
    <sortCondition ref="A2:A55"/>
  </sortState>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pane ySplit="1" topLeftCell="A26" activePane="bottomLeft" state="frozen"/>
      <selection pane="bottomLeft" activeCell="C8" sqref="C8"/>
    </sheetView>
  </sheetViews>
  <sheetFormatPr defaultColWidth="8.7265625" defaultRowHeight="14.5" x14ac:dyDescent="0.35"/>
  <cols>
    <col min="1" max="1" width="16.1796875" style="295" customWidth="1"/>
    <col min="2" max="2" width="29.7265625" style="295" customWidth="1"/>
    <col min="3" max="3" width="70.26953125" style="295" customWidth="1"/>
    <col min="4" max="4" width="16.26953125" style="295" customWidth="1"/>
    <col min="5" max="5" width="19.54296875" style="295" customWidth="1"/>
    <col min="6" max="6" width="22" style="295" customWidth="1"/>
    <col min="7" max="16384" width="8.7265625" style="295"/>
  </cols>
  <sheetData>
    <row r="1" spans="1:5" x14ac:dyDescent="0.35">
      <c r="A1" s="304" t="s">
        <v>44</v>
      </c>
      <c r="B1" s="301" t="s">
        <v>49</v>
      </c>
      <c r="C1" s="301" t="s">
        <v>375</v>
      </c>
      <c r="D1" s="301" t="s">
        <v>315</v>
      </c>
      <c r="E1" s="305" t="s">
        <v>519</v>
      </c>
    </row>
    <row r="2" spans="1:5" ht="43.5" x14ac:dyDescent="0.35">
      <c r="A2" s="306" t="s">
        <v>61</v>
      </c>
      <c r="B2" s="302" t="s">
        <v>62</v>
      </c>
      <c r="C2" s="302" t="s">
        <v>376</v>
      </c>
      <c r="D2" s="302" t="s">
        <v>377</v>
      </c>
      <c r="E2" s="307">
        <v>1</v>
      </c>
    </row>
    <row r="3" spans="1:5" ht="43.5" x14ac:dyDescent="0.35">
      <c r="A3" s="306" t="s">
        <v>378</v>
      </c>
      <c r="B3" s="302" t="s">
        <v>379</v>
      </c>
      <c r="C3" s="302" t="s">
        <v>380</v>
      </c>
      <c r="D3" s="302"/>
      <c r="E3" s="307">
        <v>1</v>
      </c>
    </row>
    <row r="4" spans="1:5" ht="43.5" x14ac:dyDescent="0.35">
      <c r="A4" s="306" t="s">
        <v>381</v>
      </c>
      <c r="B4" s="302" t="s">
        <v>382</v>
      </c>
      <c r="C4" s="302" t="s">
        <v>383</v>
      </c>
      <c r="D4" s="302" t="s">
        <v>384</v>
      </c>
      <c r="E4" s="307">
        <v>1</v>
      </c>
    </row>
    <row r="5" spans="1:5" ht="43.5" x14ac:dyDescent="0.35">
      <c r="A5" s="306" t="s">
        <v>385</v>
      </c>
      <c r="B5" s="302" t="s">
        <v>338</v>
      </c>
      <c r="C5" s="302" t="s">
        <v>386</v>
      </c>
      <c r="D5" s="302"/>
      <c r="E5" s="307">
        <v>1</v>
      </c>
    </row>
    <row r="6" spans="1:5" ht="29" x14ac:dyDescent="0.35">
      <c r="A6" s="306" t="s">
        <v>387</v>
      </c>
      <c r="B6" s="302" t="s">
        <v>388</v>
      </c>
      <c r="C6" s="302" t="s">
        <v>389</v>
      </c>
      <c r="D6" s="302" t="s">
        <v>390</v>
      </c>
      <c r="E6" s="307">
        <v>1</v>
      </c>
    </row>
    <row r="7" spans="1:5" x14ac:dyDescent="0.35">
      <c r="A7" s="306" t="s">
        <v>391</v>
      </c>
      <c r="B7" s="302" t="s">
        <v>392</v>
      </c>
      <c r="C7" s="302" t="s">
        <v>393</v>
      </c>
      <c r="D7" s="302" t="s">
        <v>394</v>
      </c>
      <c r="E7" s="307">
        <v>1</v>
      </c>
    </row>
    <row r="8" spans="1:5" ht="29" x14ac:dyDescent="0.35">
      <c r="A8" s="306" t="s">
        <v>395</v>
      </c>
      <c r="B8" s="302" t="s">
        <v>396</v>
      </c>
      <c r="C8" s="302" t="s">
        <v>397</v>
      </c>
      <c r="D8" s="302" t="s">
        <v>398</v>
      </c>
      <c r="E8" s="307">
        <v>1</v>
      </c>
    </row>
    <row r="9" spans="1:5" ht="29" x14ac:dyDescent="0.35">
      <c r="A9" s="306" t="s">
        <v>399</v>
      </c>
      <c r="B9" s="302" t="s">
        <v>400</v>
      </c>
      <c r="C9" s="302" t="s">
        <v>401</v>
      </c>
      <c r="D9" s="302"/>
      <c r="E9" s="307">
        <v>1</v>
      </c>
    </row>
    <row r="10" spans="1:5" x14ac:dyDescent="0.35">
      <c r="A10" s="306" t="s">
        <v>402</v>
      </c>
      <c r="B10" s="302" t="s">
        <v>403</v>
      </c>
      <c r="C10" s="302" t="s">
        <v>404</v>
      </c>
      <c r="D10" s="302"/>
      <c r="E10" s="307">
        <v>1</v>
      </c>
    </row>
    <row r="11" spans="1:5" ht="29" x14ac:dyDescent="0.35">
      <c r="A11" s="306" t="s">
        <v>405</v>
      </c>
      <c r="B11" s="302" t="s">
        <v>406</v>
      </c>
      <c r="C11" s="302" t="s">
        <v>407</v>
      </c>
      <c r="D11" s="302"/>
      <c r="E11" s="307">
        <v>1</v>
      </c>
    </row>
    <row r="12" spans="1:5" x14ac:dyDescent="0.35">
      <c r="A12" s="306" t="s">
        <v>408</v>
      </c>
      <c r="B12" s="302" t="s">
        <v>409</v>
      </c>
      <c r="C12" s="302" t="s">
        <v>410</v>
      </c>
      <c r="D12" s="302" t="s">
        <v>411</v>
      </c>
      <c r="E12" s="307">
        <v>1</v>
      </c>
    </row>
    <row r="13" spans="1:5" ht="43.5" x14ac:dyDescent="0.35">
      <c r="A13" s="306" t="s">
        <v>92</v>
      </c>
      <c r="B13" s="302" t="s">
        <v>93</v>
      </c>
      <c r="C13" s="302" t="s">
        <v>412</v>
      </c>
      <c r="D13" s="302" t="s">
        <v>413</v>
      </c>
      <c r="E13" s="307">
        <v>1</v>
      </c>
    </row>
    <row r="14" spans="1:5" ht="43.5" x14ac:dyDescent="0.35">
      <c r="A14" s="306" t="s">
        <v>414</v>
      </c>
      <c r="B14" s="302" t="s">
        <v>415</v>
      </c>
      <c r="C14" s="302" t="s">
        <v>416</v>
      </c>
      <c r="D14" s="302" t="s">
        <v>417</v>
      </c>
      <c r="E14" s="307">
        <v>1</v>
      </c>
    </row>
    <row r="15" spans="1:5" ht="58" x14ac:dyDescent="0.35">
      <c r="A15" s="306" t="s">
        <v>98</v>
      </c>
      <c r="B15" s="302" t="s">
        <v>99</v>
      </c>
      <c r="C15" s="302" t="s">
        <v>418</v>
      </c>
      <c r="D15" s="302" t="s">
        <v>419</v>
      </c>
      <c r="E15" s="307">
        <v>1</v>
      </c>
    </row>
    <row r="16" spans="1:5" ht="58" x14ac:dyDescent="0.35">
      <c r="A16" s="306" t="s">
        <v>103</v>
      </c>
      <c r="B16" s="302" t="s">
        <v>104</v>
      </c>
      <c r="C16" s="302" t="s">
        <v>420</v>
      </c>
      <c r="D16" s="302" t="s">
        <v>421</v>
      </c>
      <c r="E16" s="307">
        <v>1</v>
      </c>
    </row>
    <row r="17" spans="1:5" x14ac:dyDescent="0.35">
      <c r="A17" s="306" t="s">
        <v>107</v>
      </c>
      <c r="B17" s="302" t="s">
        <v>108</v>
      </c>
      <c r="C17" s="302" t="s">
        <v>422</v>
      </c>
      <c r="D17" s="302" t="s">
        <v>423</v>
      </c>
      <c r="E17" s="307">
        <v>1</v>
      </c>
    </row>
    <row r="18" spans="1:5" ht="29" x14ac:dyDescent="0.35">
      <c r="A18" s="306" t="s">
        <v>51</v>
      </c>
      <c r="B18" s="302" t="s">
        <v>109</v>
      </c>
      <c r="C18" s="302" t="s">
        <v>424</v>
      </c>
      <c r="D18" s="302" t="s">
        <v>425</v>
      </c>
      <c r="E18" s="307">
        <v>1</v>
      </c>
    </row>
    <row r="19" spans="1:5" ht="29" x14ac:dyDescent="0.35">
      <c r="A19" s="306" t="s">
        <v>426</v>
      </c>
      <c r="B19" s="302" t="s">
        <v>427</v>
      </c>
      <c r="C19" s="302" t="s">
        <v>428</v>
      </c>
      <c r="D19" s="302"/>
      <c r="E19" s="307">
        <v>1</v>
      </c>
    </row>
    <row r="20" spans="1:5" ht="29" x14ac:dyDescent="0.35">
      <c r="A20" s="306" t="s">
        <v>429</v>
      </c>
      <c r="B20" s="302" t="s">
        <v>430</v>
      </c>
      <c r="C20" s="302" t="s">
        <v>431</v>
      </c>
      <c r="D20" s="302"/>
      <c r="E20" s="307">
        <v>1</v>
      </c>
    </row>
    <row r="21" spans="1:5" x14ac:dyDescent="0.35">
      <c r="A21" s="306" t="s">
        <v>432</v>
      </c>
      <c r="B21" s="302" t="s">
        <v>433</v>
      </c>
      <c r="C21" s="302" t="s">
        <v>434</v>
      </c>
      <c r="D21" s="302"/>
      <c r="E21" s="307">
        <v>1</v>
      </c>
    </row>
    <row r="22" spans="1:5" ht="29" x14ac:dyDescent="0.35">
      <c r="A22" s="306" t="s">
        <v>435</v>
      </c>
      <c r="B22" s="302" t="s">
        <v>436</v>
      </c>
      <c r="C22" s="302" t="s">
        <v>437</v>
      </c>
      <c r="D22" s="302"/>
      <c r="E22" s="307">
        <v>1</v>
      </c>
    </row>
    <row r="23" spans="1:5" ht="72.5" x14ac:dyDescent="0.35">
      <c r="A23" s="306" t="s">
        <v>438</v>
      </c>
      <c r="B23" s="302" t="s">
        <v>439</v>
      </c>
      <c r="C23" s="302" t="s">
        <v>440</v>
      </c>
      <c r="D23" s="302" t="s">
        <v>441</v>
      </c>
      <c r="E23" s="307">
        <v>1</v>
      </c>
    </row>
    <row r="24" spans="1:5" ht="43.5" x14ac:dyDescent="0.35">
      <c r="A24" s="306" t="s">
        <v>442</v>
      </c>
      <c r="B24" s="302" t="s">
        <v>443</v>
      </c>
      <c r="C24" s="302" t="s">
        <v>444</v>
      </c>
      <c r="D24" s="302"/>
      <c r="E24" s="307">
        <v>1</v>
      </c>
    </row>
    <row r="25" spans="1:5" ht="29" x14ac:dyDescent="0.35">
      <c r="A25" s="306" t="s">
        <v>111</v>
      </c>
      <c r="B25" s="302" t="s">
        <v>112</v>
      </c>
      <c r="C25" s="302" t="s">
        <v>445</v>
      </c>
      <c r="D25" s="302"/>
      <c r="E25" s="307">
        <v>1</v>
      </c>
    </row>
    <row r="26" spans="1:5" ht="29" x14ac:dyDescent="0.35">
      <c r="A26" s="306" t="s">
        <v>115</v>
      </c>
      <c r="B26" s="302" t="s">
        <v>116</v>
      </c>
      <c r="C26" s="302" t="s">
        <v>446</v>
      </c>
      <c r="D26" s="302"/>
      <c r="E26" s="307">
        <v>1</v>
      </c>
    </row>
    <row r="27" spans="1:5" ht="29" x14ac:dyDescent="0.35">
      <c r="A27" s="306" t="s">
        <v>447</v>
      </c>
      <c r="B27" s="302" t="s">
        <v>448</v>
      </c>
      <c r="C27" s="302" t="s">
        <v>449</v>
      </c>
      <c r="D27" s="302" t="s">
        <v>450</v>
      </c>
      <c r="E27" s="307">
        <v>1</v>
      </c>
    </row>
    <row r="28" spans="1:5" x14ac:dyDescent="0.35">
      <c r="A28" s="306" t="s">
        <v>451</v>
      </c>
      <c r="B28" s="302" t="s">
        <v>452</v>
      </c>
      <c r="C28" s="302" t="s">
        <v>453</v>
      </c>
      <c r="D28" s="302" t="s">
        <v>454</v>
      </c>
      <c r="E28" s="307">
        <v>1</v>
      </c>
    </row>
    <row r="29" spans="1:5" x14ac:dyDescent="0.35">
      <c r="A29" s="306" t="s">
        <v>455</v>
      </c>
      <c r="B29" s="302" t="s">
        <v>456</v>
      </c>
      <c r="C29" s="302" t="s">
        <v>457</v>
      </c>
      <c r="D29" s="302" t="s">
        <v>458</v>
      </c>
      <c r="E29" s="307">
        <v>1</v>
      </c>
    </row>
    <row r="30" spans="1:5" ht="29" x14ac:dyDescent="0.35">
      <c r="A30" s="306" t="s">
        <v>459</v>
      </c>
      <c r="B30" s="302" t="s">
        <v>460</v>
      </c>
      <c r="C30" s="302" t="s">
        <v>461</v>
      </c>
      <c r="D30" s="302" t="s">
        <v>462</v>
      </c>
      <c r="E30" s="307">
        <v>1</v>
      </c>
    </row>
    <row r="31" spans="1:5" x14ac:dyDescent="0.35">
      <c r="A31" s="306" t="s">
        <v>463</v>
      </c>
      <c r="B31" s="302" t="s">
        <v>464</v>
      </c>
      <c r="C31" s="302" t="s">
        <v>465</v>
      </c>
      <c r="D31" s="302"/>
      <c r="E31" s="308">
        <v>1</v>
      </c>
    </row>
    <row r="32" spans="1:5" ht="29" x14ac:dyDescent="0.35">
      <c r="A32" s="306" t="s">
        <v>466</v>
      </c>
      <c r="B32" s="302" t="s">
        <v>467</v>
      </c>
      <c r="C32" s="302" t="s">
        <v>468</v>
      </c>
      <c r="D32" s="302"/>
      <c r="E32" s="307">
        <v>1</v>
      </c>
    </row>
    <row r="33" spans="1:5" ht="43.5" x14ac:dyDescent="0.35">
      <c r="A33" s="306" t="s">
        <v>469</v>
      </c>
      <c r="B33" s="302" t="s">
        <v>470</v>
      </c>
      <c r="C33" s="302" t="s">
        <v>471</v>
      </c>
      <c r="D33" s="302"/>
      <c r="E33" s="307">
        <v>1</v>
      </c>
    </row>
    <row r="34" spans="1:5" ht="58" x14ac:dyDescent="0.35">
      <c r="A34" s="306" t="s">
        <v>472</v>
      </c>
      <c r="B34" s="302" t="s">
        <v>473</v>
      </c>
      <c r="C34" s="302" t="s">
        <v>474</v>
      </c>
      <c r="D34" s="302" t="s">
        <v>475</v>
      </c>
      <c r="E34" s="307">
        <v>1</v>
      </c>
    </row>
    <row r="35" spans="1:5" ht="29" x14ac:dyDescent="0.35">
      <c r="A35" s="306" t="s">
        <v>476</v>
      </c>
      <c r="B35" s="302" t="s">
        <v>477</v>
      </c>
      <c r="C35" s="302" t="s">
        <v>478</v>
      </c>
      <c r="D35" s="302" t="s">
        <v>479</v>
      </c>
      <c r="E35" s="307">
        <v>1</v>
      </c>
    </row>
    <row r="36" spans="1:5" x14ac:dyDescent="0.35">
      <c r="A36" s="306" t="s">
        <v>126</v>
      </c>
      <c r="B36" s="302" t="s">
        <v>127</v>
      </c>
      <c r="C36" s="302" t="s">
        <v>480</v>
      </c>
      <c r="D36" s="302" t="s">
        <v>481</v>
      </c>
      <c r="E36" s="307">
        <v>1</v>
      </c>
    </row>
    <row r="37" spans="1:5" x14ac:dyDescent="0.35">
      <c r="A37" s="306" t="s">
        <v>482</v>
      </c>
      <c r="B37" s="302" t="s">
        <v>483</v>
      </c>
      <c r="C37" s="302" t="s">
        <v>484</v>
      </c>
      <c r="D37" s="302"/>
      <c r="E37" s="307">
        <v>1</v>
      </c>
    </row>
    <row r="38" spans="1:5" ht="43.5" x14ac:dyDescent="0.35">
      <c r="A38" s="306" t="s">
        <v>129</v>
      </c>
      <c r="B38" s="302" t="s">
        <v>130</v>
      </c>
      <c r="C38" s="302" t="s">
        <v>485</v>
      </c>
      <c r="D38" s="302" t="s">
        <v>486</v>
      </c>
      <c r="E38" s="307">
        <v>1</v>
      </c>
    </row>
    <row r="39" spans="1:5" ht="29" x14ac:dyDescent="0.35">
      <c r="A39" s="306" t="s">
        <v>487</v>
      </c>
      <c r="B39" s="302" t="s">
        <v>488</v>
      </c>
      <c r="C39" s="302" t="s">
        <v>489</v>
      </c>
      <c r="D39" s="302" t="s">
        <v>490</v>
      </c>
      <c r="E39" s="307">
        <v>1</v>
      </c>
    </row>
    <row r="40" spans="1:5" ht="29" x14ac:dyDescent="0.35">
      <c r="A40" s="306" t="s">
        <v>491</v>
      </c>
      <c r="B40" s="302" t="s">
        <v>492</v>
      </c>
      <c r="C40" s="302" t="s">
        <v>493</v>
      </c>
      <c r="D40" s="302" t="s">
        <v>494</v>
      </c>
      <c r="E40" s="307">
        <v>1</v>
      </c>
    </row>
    <row r="41" spans="1:5" ht="43.5" x14ac:dyDescent="0.35">
      <c r="A41" s="306" t="s">
        <v>495</v>
      </c>
      <c r="B41" s="302" t="s">
        <v>496</v>
      </c>
      <c r="C41" s="302" t="s">
        <v>497</v>
      </c>
      <c r="D41" s="302"/>
      <c r="E41" s="307">
        <v>1</v>
      </c>
    </row>
    <row r="42" spans="1:5" ht="29" x14ac:dyDescent="0.35">
      <c r="A42" s="306" t="s">
        <v>498</v>
      </c>
      <c r="B42" s="302" t="s">
        <v>499</v>
      </c>
      <c r="C42" s="302" t="s">
        <v>500</v>
      </c>
      <c r="D42" s="302"/>
      <c r="E42" s="307">
        <v>1</v>
      </c>
    </row>
    <row r="43" spans="1:5" ht="29" x14ac:dyDescent="0.35">
      <c r="A43" s="306" t="s">
        <v>501</v>
      </c>
      <c r="B43" s="302" t="s">
        <v>502</v>
      </c>
      <c r="C43" s="302" t="s">
        <v>503</v>
      </c>
      <c r="D43" s="302"/>
      <c r="E43" s="307">
        <v>1</v>
      </c>
    </row>
    <row r="44" spans="1:5" ht="29" x14ac:dyDescent="0.35">
      <c r="A44" s="306" t="s">
        <v>504</v>
      </c>
      <c r="B44" s="302" t="s">
        <v>505</v>
      </c>
      <c r="C44" s="302" t="s">
        <v>506</v>
      </c>
      <c r="D44" s="302"/>
      <c r="E44" s="307">
        <v>1</v>
      </c>
    </row>
    <row r="45" spans="1:5" ht="29" x14ac:dyDescent="0.35">
      <c r="A45" s="306" t="s">
        <v>507</v>
      </c>
      <c r="B45" s="302" t="s">
        <v>508</v>
      </c>
      <c r="C45" s="302" t="s">
        <v>509</v>
      </c>
      <c r="D45" s="302" t="s">
        <v>450</v>
      </c>
      <c r="E45" s="307">
        <v>1</v>
      </c>
    </row>
    <row r="46" spans="1:5" ht="29" x14ac:dyDescent="0.35">
      <c r="A46" s="306" t="s">
        <v>137</v>
      </c>
      <c r="B46" s="302" t="s">
        <v>138</v>
      </c>
      <c r="C46" s="302" t="s">
        <v>510</v>
      </c>
      <c r="D46" s="302" t="s">
        <v>450</v>
      </c>
      <c r="E46" s="307">
        <v>1</v>
      </c>
    </row>
    <row r="47" spans="1:5" ht="43.5" x14ac:dyDescent="0.35">
      <c r="A47" s="306" t="s">
        <v>140</v>
      </c>
      <c r="B47" s="302" t="s">
        <v>141</v>
      </c>
      <c r="C47" s="302" t="s">
        <v>511</v>
      </c>
      <c r="D47" s="302" t="s">
        <v>481</v>
      </c>
      <c r="E47" s="307">
        <v>1</v>
      </c>
    </row>
    <row r="48" spans="1:5" ht="43.5" x14ac:dyDescent="0.35">
      <c r="A48" s="306" t="s">
        <v>512</v>
      </c>
      <c r="B48" s="302" t="s">
        <v>513</v>
      </c>
      <c r="C48" s="302" t="s">
        <v>514</v>
      </c>
      <c r="D48" s="302" t="s">
        <v>481</v>
      </c>
      <c r="E48" s="307">
        <v>1</v>
      </c>
    </row>
    <row r="49" spans="1:5" ht="29" x14ac:dyDescent="0.35">
      <c r="A49" s="309" t="s">
        <v>515</v>
      </c>
      <c r="B49" s="303" t="s">
        <v>516</v>
      </c>
      <c r="C49" s="303" t="s">
        <v>517</v>
      </c>
      <c r="D49" s="303" t="s">
        <v>518</v>
      </c>
      <c r="E49" s="310">
        <v>1</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pane ySplit="1" topLeftCell="A2" activePane="bottomLeft" state="frozen"/>
      <selection pane="bottomLeft" activeCell="F12" sqref="F12"/>
    </sheetView>
  </sheetViews>
  <sheetFormatPr defaultColWidth="8.7265625" defaultRowHeight="14.5" x14ac:dyDescent="0.35"/>
  <cols>
    <col min="1" max="1" width="21.54296875" style="293" bestFit="1" customWidth="1"/>
    <col min="2" max="2" width="20.1796875" style="293" bestFit="1" customWidth="1"/>
    <col min="3" max="5" width="8.7265625" style="293"/>
    <col min="6" max="6" width="22" style="293" customWidth="1"/>
    <col min="7" max="16384" width="8.7265625" style="293"/>
  </cols>
  <sheetData>
    <row r="1" spans="1:2" x14ac:dyDescent="0.35">
      <c r="A1" s="355" t="s">
        <v>533</v>
      </c>
      <c r="B1" s="355" t="s">
        <v>538</v>
      </c>
    </row>
    <row r="2" spans="1:2" x14ac:dyDescent="0.35">
      <c r="A2" s="311" t="s">
        <v>534</v>
      </c>
      <c r="B2" s="311" t="s">
        <v>199</v>
      </c>
    </row>
    <row r="3" spans="1:2" x14ac:dyDescent="0.35">
      <c r="A3" s="311" t="s">
        <v>149</v>
      </c>
      <c r="B3" s="311" t="s">
        <v>201</v>
      </c>
    </row>
    <row r="4" spans="1:2" x14ac:dyDescent="0.35">
      <c r="A4" s="311" t="s">
        <v>191</v>
      </c>
      <c r="B4" s="311" t="s">
        <v>120</v>
      </c>
    </row>
    <row r="5" spans="1:2" x14ac:dyDescent="0.35">
      <c r="A5" s="311" t="s">
        <v>186</v>
      </c>
      <c r="B5" s="311" t="s">
        <v>202</v>
      </c>
    </row>
    <row r="6" spans="1:2" x14ac:dyDescent="0.35">
      <c r="A6" s="311" t="s">
        <v>23</v>
      </c>
      <c r="B6" s="311" t="s">
        <v>203</v>
      </c>
    </row>
    <row r="7" spans="1:2" x14ac:dyDescent="0.35">
      <c r="A7" s="311" t="s">
        <v>153</v>
      </c>
      <c r="B7" s="311" t="s">
        <v>204</v>
      </c>
    </row>
    <row r="8" spans="1:2" x14ac:dyDescent="0.35">
      <c r="A8" s="311" t="s">
        <v>35</v>
      </c>
      <c r="B8" s="311" t="s">
        <v>121</v>
      </c>
    </row>
    <row r="9" spans="1:2" x14ac:dyDescent="0.35">
      <c r="A9" s="311" t="s">
        <v>24</v>
      </c>
      <c r="B9" s="311" t="s">
        <v>205</v>
      </c>
    </row>
    <row r="10" spans="1:2" x14ac:dyDescent="0.35">
      <c r="A10" s="311" t="s">
        <v>158</v>
      </c>
      <c r="B10" s="311" t="s">
        <v>206</v>
      </c>
    </row>
    <row r="11" spans="1:2" x14ac:dyDescent="0.35">
      <c r="A11" s="311" t="s">
        <v>152</v>
      </c>
      <c r="B11" s="311" t="s">
        <v>200</v>
      </c>
    </row>
    <row r="12" spans="1:2" x14ac:dyDescent="0.35">
      <c r="A12" s="311" t="s">
        <v>193</v>
      </c>
      <c r="B12" s="311"/>
    </row>
    <row r="13" spans="1:2" x14ac:dyDescent="0.35">
      <c r="A13" s="311" t="s">
        <v>535</v>
      </c>
      <c r="B13" s="311"/>
    </row>
    <row r="14" spans="1:2" x14ac:dyDescent="0.35">
      <c r="A14" s="311" t="s">
        <v>542</v>
      </c>
    </row>
    <row r="15" spans="1:2" x14ac:dyDescent="0.35">
      <c r="A15" s="311" t="s">
        <v>543</v>
      </c>
    </row>
    <row r="16" spans="1:2" x14ac:dyDescent="0.35">
      <c r="A16" s="311" t="s">
        <v>544</v>
      </c>
    </row>
    <row r="17" spans="1:1" x14ac:dyDescent="0.35">
      <c r="A17" s="311" t="s">
        <v>545</v>
      </c>
    </row>
    <row r="18" spans="1:1" x14ac:dyDescent="0.35">
      <c r="A18" s="311" t="s">
        <v>546</v>
      </c>
    </row>
    <row r="19" spans="1:1" x14ac:dyDescent="0.35">
      <c r="A19" s="311" t="s">
        <v>547</v>
      </c>
    </row>
    <row r="20" spans="1:1" x14ac:dyDescent="0.35">
      <c r="A20" s="311" t="s">
        <v>548</v>
      </c>
    </row>
    <row r="21" spans="1:1" x14ac:dyDescent="0.35">
      <c r="A21" s="311" t="s">
        <v>549</v>
      </c>
    </row>
  </sheetData>
  <autoFilter ref="A1:B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4"/>
  <sheetViews>
    <sheetView topLeftCell="A5" zoomScale="90" zoomScaleNormal="90" workbookViewId="0">
      <selection activeCell="B13" sqref="B13"/>
    </sheetView>
  </sheetViews>
  <sheetFormatPr defaultColWidth="9.1796875" defaultRowHeight="18.5" x14ac:dyDescent="0.45"/>
  <cols>
    <col min="1" max="1" width="5.81640625" style="376" customWidth="1"/>
    <col min="2" max="2" width="84.54296875" style="379" customWidth="1"/>
    <col min="3" max="5" width="9.1796875" style="376"/>
    <col min="6" max="6" width="22" style="376" customWidth="1"/>
    <col min="7" max="16384" width="9.1796875" style="376"/>
  </cols>
  <sheetData>
    <row r="1" spans="2:10" x14ac:dyDescent="0.45">
      <c r="B1" s="375" t="s">
        <v>625</v>
      </c>
    </row>
    <row r="2" spans="2:10" x14ac:dyDescent="0.45">
      <c r="B2" s="375"/>
    </row>
    <row r="3" spans="2:10" x14ac:dyDescent="0.45">
      <c r="B3" s="377"/>
      <c r="D3" s="378"/>
      <c r="E3" s="378"/>
      <c r="F3" s="378"/>
      <c r="G3" s="378"/>
      <c r="H3" s="378"/>
      <c r="I3" s="378"/>
      <c r="J3" s="378"/>
    </row>
    <row r="4" spans="2:10" x14ac:dyDescent="0.45">
      <c r="B4" s="377"/>
    </row>
    <row r="5" spans="2:10" x14ac:dyDescent="0.45">
      <c r="B5" s="379" t="s">
        <v>42</v>
      </c>
    </row>
    <row r="7" spans="2:10" ht="37" x14ac:dyDescent="0.45">
      <c r="B7" s="379" t="s">
        <v>159</v>
      </c>
    </row>
    <row r="10" spans="2:10" x14ac:dyDescent="0.45">
      <c r="B10" s="377" t="s">
        <v>32</v>
      </c>
    </row>
    <row r="11" spans="2:10" x14ac:dyDescent="0.45">
      <c r="B11" s="377"/>
    </row>
    <row r="12" spans="2:10" x14ac:dyDescent="0.45">
      <c r="B12" s="379" t="s">
        <v>41</v>
      </c>
    </row>
    <row r="14" spans="2:10" ht="37" x14ac:dyDescent="0.45">
      <c r="B14" s="379" t="s">
        <v>43</v>
      </c>
    </row>
    <row r="16" spans="2:10" x14ac:dyDescent="0.45">
      <c r="B16" s="379" t="s">
        <v>26</v>
      </c>
    </row>
    <row r="19" spans="1:2" x14ac:dyDescent="0.45">
      <c r="B19" s="377" t="s">
        <v>31</v>
      </c>
    </row>
    <row r="21" spans="1:2" ht="55.5" x14ac:dyDescent="0.45">
      <c r="B21" s="379" t="s">
        <v>30</v>
      </c>
    </row>
    <row r="24" spans="1:2" x14ac:dyDescent="0.45">
      <c r="B24" s="377" t="s">
        <v>655</v>
      </c>
    </row>
    <row r="26" spans="1:2" ht="148" x14ac:dyDescent="0.45">
      <c r="B26" s="380" t="s">
        <v>654</v>
      </c>
    </row>
    <row r="27" spans="1:2" x14ac:dyDescent="0.45">
      <c r="B27" s="380"/>
    </row>
    <row r="28" spans="1:2" x14ac:dyDescent="0.45">
      <c r="B28" s="380"/>
    </row>
    <row r="29" spans="1:2" x14ac:dyDescent="0.45">
      <c r="B29" s="380"/>
    </row>
    <row r="30" spans="1:2" x14ac:dyDescent="0.45">
      <c r="B30" s="377" t="s">
        <v>29</v>
      </c>
    </row>
    <row r="31" spans="1:2" x14ac:dyDescent="0.45">
      <c r="A31" s="381"/>
      <c r="B31" s="377"/>
    </row>
    <row r="33" spans="2:2" x14ac:dyDescent="0.45">
      <c r="B33" s="377" t="s">
        <v>178</v>
      </c>
    </row>
    <row r="34" spans="2:2" x14ac:dyDescent="0.45">
      <c r="B34" s="377" t="s">
        <v>656</v>
      </c>
    </row>
  </sheetData>
  <phoneticPr fontId="8"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90" zoomScaleNormal="90" workbookViewId="0">
      <selection activeCell="A11" sqref="A11:A12"/>
    </sheetView>
  </sheetViews>
  <sheetFormatPr defaultColWidth="9.1796875" defaultRowHeight="18.5" x14ac:dyDescent="0.45"/>
  <cols>
    <col min="1" max="1" width="105.26953125" style="244" customWidth="1"/>
    <col min="2" max="5" width="9.1796875" style="244"/>
    <col min="6" max="6" width="22" style="244" customWidth="1"/>
    <col min="7" max="16384" width="9.1796875" style="244"/>
  </cols>
  <sheetData>
    <row r="1" spans="1:10" x14ac:dyDescent="0.45">
      <c r="C1" s="394"/>
      <c r="D1" s="394"/>
      <c r="E1" s="394"/>
      <c r="F1" s="394"/>
      <c r="G1" s="394"/>
      <c r="H1" s="394"/>
      <c r="I1" s="394"/>
      <c r="J1" s="394"/>
    </row>
    <row r="2" spans="1:10" x14ac:dyDescent="0.45">
      <c r="A2" s="245" t="s">
        <v>33</v>
      </c>
    </row>
    <row r="3" spans="1:10" x14ac:dyDescent="0.45">
      <c r="A3" s="245"/>
    </row>
    <row r="4" spans="1:10" x14ac:dyDescent="0.45">
      <c r="A4" s="246"/>
    </row>
    <row r="5" spans="1:10" x14ac:dyDescent="0.45">
      <c r="A5" s="246"/>
    </row>
    <row r="6" spans="1:10" x14ac:dyDescent="0.45">
      <c r="A6" s="247" t="s">
        <v>34</v>
      </c>
    </row>
    <row r="7" spans="1:10" x14ac:dyDescent="0.45">
      <c r="A7" s="247"/>
    </row>
    <row r="8" spans="1:10" x14ac:dyDescent="0.45">
      <c r="A8" s="246"/>
    </row>
    <row r="9" spans="1:10" x14ac:dyDescent="0.45">
      <c r="A9" s="246"/>
    </row>
    <row r="10" spans="1:10" x14ac:dyDescent="0.45">
      <c r="A10" s="247" t="s">
        <v>213</v>
      </c>
    </row>
    <row r="11" spans="1:10" x14ac:dyDescent="0.45">
      <c r="A11" s="247"/>
    </row>
    <row r="12" spans="1:10" x14ac:dyDescent="0.45">
      <c r="A12" s="246"/>
    </row>
    <row r="13" spans="1:10" x14ac:dyDescent="0.45">
      <c r="A13" s="246"/>
    </row>
    <row r="14" spans="1:10" x14ac:dyDescent="0.45">
      <c r="A14" s="247" t="s">
        <v>214</v>
      </c>
    </row>
    <row r="15" spans="1:10" x14ac:dyDescent="0.45">
      <c r="A15" s="247"/>
    </row>
    <row r="16" spans="1:10" x14ac:dyDescent="0.45">
      <c r="A16" s="246"/>
    </row>
    <row r="17" spans="1:1" x14ac:dyDescent="0.45">
      <c r="A17" s="246"/>
    </row>
    <row r="18" spans="1:1" x14ac:dyDescent="0.45">
      <c r="A18" s="247" t="s">
        <v>215</v>
      </c>
    </row>
    <row r="19" spans="1:1" x14ac:dyDescent="0.45">
      <c r="A19" s="246"/>
    </row>
    <row r="20" spans="1:1" x14ac:dyDescent="0.45">
      <c r="A20" s="246" t="s">
        <v>187</v>
      </c>
    </row>
    <row r="21" spans="1:1" x14ac:dyDescent="0.45">
      <c r="A21" s="246"/>
    </row>
    <row r="22" spans="1:1" ht="92.5" x14ac:dyDescent="0.45">
      <c r="A22" s="246" t="s">
        <v>580</v>
      </c>
    </row>
    <row r="23" spans="1:1" x14ac:dyDescent="0.45">
      <c r="A23" s="246"/>
    </row>
    <row r="24" spans="1:1" x14ac:dyDescent="0.45">
      <c r="A24" s="247" t="s">
        <v>36</v>
      </c>
    </row>
    <row r="25" spans="1:1" x14ac:dyDescent="0.45">
      <c r="A25" s="246"/>
    </row>
    <row r="26" spans="1:1" x14ac:dyDescent="0.45">
      <c r="A26" s="248"/>
    </row>
    <row r="27" spans="1:1" x14ac:dyDescent="0.45">
      <c r="A27" s="248"/>
    </row>
    <row r="30" spans="1:1" x14ac:dyDescent="0.45">
      <c r="A30" s="249"/>
    </row>
  </sheetData>
  <mergeCells count="1">
    <mergeCell ref="C1:J1"/>
  </mergeCells>
  <phoneticPr fontId="8" type="noConversion"/>
  <pageMargins left="0.70866141732283472" right="0.70866141732283472" top="0.74803149606299213" bottom="0.74803149606299213" header="0.31496062992125984" footer="0.31496062992125984"/>
  <pageSetup paperSize="9" scale="74"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23"/>
  <sheetViews>
    <sheetView topLeftCell="B1" zoomScaleNormal="100" workbookViewId="0">
      <selection activeCell="C7" sqref="C7"/>
    </sheetView>
  </sheetViews>
  <sheetFormatPr defaultColWidth="9.1796875" defaultRowHeight="15.5" x14ac:dyDescent="0.25"/>
  <cols>
    <col min="1" max="1" width="0" style="2" hidden="1" customWidth="1"/>
    <col min="2" max="2" width="14.54296875" style="6" customWidth="1"/>
    <col min="3" max="3" width="114.1796875" style="1" customWidth="1"/>
    <col min="4" max="5" width="9.1796875" style="2"/>
    <col min="6" max="6" width="22" style="2" customWidth="1"/>
    <col min="7" max="16384" width="9.1796875" style="2"/>
  </cols>
  <sheetData>
    <row r="1" spans="1:3" ht="24.75" customHeight="1" x14ac:dyDescent="0.25">
      <c r="C1" s="243" t="s">
        <v>160</v>
      </c>
    </row>
    <row r="2" spans="1:3" ht="24.75" customHeight="1" x14ac:dyDescent="0.25">
      <c r="C2" s="243"/>
    </row>
    <row r="3" spans="1:3" s="4" customFormat="1" x14ac:dyDescent="0.25">
      <c r="A3" s="3" t="s">
        <v>7</v>
      </c>
      <c r="B3" s="262" t="s">
        <v>9</v>
      </c>
      <c r="C3" s="262" t="s">
        <v>10</v>
      </c>
    </row>
    <row r="4" spans="1:3" x14ac:dyDescent="0.25">
      <c r="A4" s="5"/>
      <c r="B4" s="263"/>
      <c r="C4" s="264"/>
    </row>
    <row r="5" spans="1:3" x14ac:dyDescent="0.25">
      <c r="A5" s="5">
        <v>1</v>
      </c>
      <c r="B5" s="263"/>
      <c r="C5" s="265"/>
    </row>
    <row r="6" spans="1:3" ht="18.5" x14ac:dyDescent="0.25">
      <c r="A6" s="5"/>
      <c r="B6" s="263"/>
      <c r="C6" s="266" t="s">
        <v>646</v>
      </c>
    </row>
    <row r="7" spans="1:3" x14ac:dyDescent="0.25">
      <c r="A7" s="5">
        <v>1</v>
      </c>
      <c r="B7" s="263"/>
      <c r="C7" s="265"/>
    </row>
    <row r="8" spans="1:3" x14ac:dyDescent="0.25">
      <c r="A8" s="5"/>
      <c r="B8" s="263"/>
      <c r="C8" s="265"/>
    </row>
    <row r="9" spans="1:3" x14ac:dyDescent="0.25">
      <c r="A9" s="5">
        <v>1</v>
      </c>
      <c r="B9" s="263"/>
      <c r="C9" s="265"/>
    </row>
    <row r="10" spans="1:3" x14ac:dyDescent="0.25">
      <c r="A10" s="5"/>
      <c r="B10" s="263"/>
      <c r="C10" s="265"/>
    </row>
    <row r="11" spans="1:3" x14ac:dyDescent="0.25">
      <c r="B11" s="267"/>
      <c r="C11" s="268"/>
    </row>
    <row r="12" spans="1:3" x14ac:dyDescent="0.25">
      <c r="B12" s="267"/>
      <c r="C12" s="268"/>
    </row>
    <row r="13" spans="1:3" x14ac:dyDescent="0.25">
      <c r="B13" s="267"/>
      <c r="C13" s="268"/>
    </row>
    <row r="14" spans="1:3" x14ac:dyDescent="0.25">
      <c r="B14" s="267"/>
      <c r="C14" s="268"/>
    </row>
    <row r="15" spans="1:3" x14ac:dyDescent="0.25">
      <c r="B15" s="267"/>
      <c r="C15" s="268"/>
    </row>
    <row r="16" spans="1:3" x14ac:dyDescent="0.25">
      <c r="B16" s="267"/>
      <c r="C16" s="268"/>
    </row>
    <row r="17" spans="2:3" x14ac:dyDescent="0.25">
      <c r="B17" s="267"/>
      <c r="C17" s="268"/>
    </row>
    <row r="18" spans="2:3" x14ac:dyDescent="0.25">
      <c r="B18" s="267"/>
      <c r="C18" s="268"/>
    </row>
    <row r="19" spans="2:3" x14ac:dyDescent="0.25">
      <c r="B19" s="267"/>
      <c r="C19" s="268"/>
    </row>
    <row r="20" spans="2:3" x14ac:dyDescent="0.25">
      <c r="B20" s="267"/>
      <c r="C20" s="268"/>
    </row>
    <row r="21" spans="2:3" x14ac:dyDescent="0.25">
      <c r="B21" s="267"/>
      <c r="C21" s="268"/>
    </row>
    <row r="22" spans="2:3" x14ac:dyDescent="0.25">
      <c r="B22" s="267"/>
      <c r="C22" s="268"/>
    </row>
    <row r="23" spans="2:3" x14ac:dyDescent="0.25">
      <c r="B23" s="267"/>
      <c r="C23" s="268"/>
    </row>
  </sheetData>
  <phoneticPr fontId="8"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5"/>
  <sheetViews>
    <sheetView zoomScale="90" zoomScaleNormal="90" workbookViewId="0">
      <selection activeCell="C2" sqref="C2"/>
    </sheetView>
  </sheetViews>
  <sheetFormatPr defaultColWidth="9.1796875" defaultRowHeight="15.5" x14ac:dyDescent="0.25"/>
  <cols>
    <col min="1" max="1" width="23.81640625" style="236" customWidth="1"/>
    <col min="2" max="2" width="20.26953125" style="236" customWidth="1"/>
    <col min="3" max="3" width="22.81640625" style="236" customWidth="1"/>
    <col min="4" max="4" width="19.453125" style="236" customWidth="1"/>
    <col min="5" max="5" width="21.81640625" style="236" customWidth="1"/>
    <col min="6" max="6" width="22" style="240" customWidth="1"/>
    <col min="7" max="7" width="23.26953125" style="240" customWidth="1"/>
    <col min="8" max="8" width="16.81640625" style="236" hidden="1" customWidth="1"/>
    <col min="9" max="9" width="10.453125" style="238" customWidth="1"/>
    <col min="10" max="10" width="4.453125" style="236" customWidth="1"/>
    <col min="11" max="16384" width="9.1796875" style="236"/>
  </cols>
  <sheetData>
    <row r="1" spans="1:9" ht="32.15" customHeight="1" x14ac:dyDescent="0.25">
      <c r="A1" s="397" t="s">
        <v>622</v>
      </c>
      <c r="B1" s="398"/>
      <c r="C1" s="398"/>
      <c r="D1" s="398"/>
      <c r="E1" s="398"/>
      <c r="F1" s="398"/>
      <c r="G1" s="398"/>
      <c r="H1" s="398"/>
      <c r="I1" s="398"/>
    </row>
    <row r="2" spans="1:9" ht="31" x14ac:dyDescent="0.25">
      <c r="A2" s="270" t="s">
        <v>185</v>
      </c>
      <c r="B2" s="271" t="s">
        <v>3</v>
      </c>
      <c r="C2" s="271" t="s">
        <v>0</v>
      </c>
      <c r="D2" s="271" t="s">
        <v>4</v>
      </c>
      <c r="E2" s="271" t="s">
        <v>562</v>
      </c>
      <c r="F2" s="271" t="s">
        <v>2</v>
      </c>
      <c r="G2" s="271" t="s">
        <v>5</v>
      </c>
      <c r="H2" s="271" t="s">
        <v>164</v>
      </c>
      <c r="I2" s="269" t="s">
        <v>566</v>
      </c>
    </row>
    <row r="3" spans="1:9" x14ac:dyDescent="0.25">
      <c r="A3" s="62"/>
      <c r="B3" s="53"/>
      <c r="C3" s="53"/>
      <c r="D3" s="53"/>
      <c r="E3" s="53"/>
      <c r="F3" s="353"/>
      <c r="G3" s="53"/>
      <c r="H3" s="53"/>
      <c r="I3" s="55"/>
    </row>
    <row r="4" spans="1:9" x14ac:dyDescent="0.25">
      <c r="A4" s="62"/>
      <c r="B4" s="53"/>
      <c r="C4" s="53"/>
      <c r="D4" s="53"/>
      <c r="E4" s="53"/>
      <c r="F4" s="353"/>
      <c r="G4" s="53"/>
      <c r="H4" s="53"/>
      <c r="I4" s="55"/>
    </row>
    <row r="5" spans="1:9" x14ac:dyDescent="0.25">
      <c r="A5" s="62"/>
      <c r="B5" s="53"/>
      <c r="C5" s="53"/>
      <c r="D5" s="53"/>
      <c r="E5" s="53"/>
      <c r="F5" s="353"/>
      <c r="G5" s="53"/>
      <c r="H5" s="53"/>
      <c r="I5" s="55"/>
    </row>
    <row r="6" spans="1:9" x14ac:dyDescent="0.25">
      <c r="A6" s="62"/>
      <c r="B6" s="53"/>
      <c r="C6" s="53"/>
      <c r="D6" s="53"/>
      <c r="E6" s="53"/>
      <c r="F6" s="353"/>
      <c r="G6" s="53"/>
      <c r="H6" s="53"/>
      <c r="I6" s="55"/>
    </row>
    <row r="7" spans="1:9" x14ac:dyDescent="0.25">
      <c r="A7" s="62"/>
      <c r="B7" s="53"/>
      <c r="C7" s="53"/>
      <c r="D7" s="53"/>
      <c r="E7" s="53"/>
      <c r="F7" s="353"/>
      <c r="G7" s="53"/>
      <c r="H7" s="53"/>
      <c r="I7" s="55"/>
    </row>
    <row r="8" spans="1:9" x14ac:dyDescent="0.25">
      <c r="A8" s="62"/>
      <c r="B8" s="53"/>
      <c r="C8" s="53"/>
      <c r="D8" s="53"/>
      <c r="E8" s="53"/>
      <c r="F8" s="353"/>
      <c r="G8" s="53"/>
      <c r="H8" s="53"/>
      <c r="I8" s="55"/>
    </row>
    <row r="9" spans="1:9" x14ac:dyDescent="0.25">
      <c r="A9" s="62"/>
      <c r="B9" s="53"/>
      <c r="C9" s="53"/>
      <c r="D9" s="53"/>
      <c r="E9" s="53"/>
      <c r="F9" s="353"/>
      <c r="G9" s="53"/>
      <c r="H9" s="53"/>
      <c r="I9" s="55"/>
    </row>
    <row r="10" spans="1:9" x14ac:dyDescent="0.25">
      <c r="A10" s="62"/>
      <c r="B10" s="53"/>
      <c r="C10" s="53"/>
      <c r="D10" s="53"/>
      <c r="E10" s="53"/>
      <c r="F10" s="353"/>
      <c r="G10" s="53"/>
      <c r="H10" s="53"/>
      <c r="I10" s="55"/>
    </row>
    <row r="11" spans="1:9" x14ac:dyDescent="0.25">
      <c r="A11" s="62"/>
      <c r="B11" s="53"/>
      <c r="C11" s="53"/>
      <c r="D11" s="53"/>
      <c r="E11" s="53"/>
      <c r="F11" s="54"/>
      <c r="G11" s="54"/>
      <c r="H11" s="53"/>
      <c r="I11" s="55"/>
    </row>
    <row r="12" spans="1:9" x14ac:dyDescent="0.25">
      <c r="A12" s="62"/>
      <c r="B12" s="53"/>
      <c r="C12" s="53"/>
      <c r="D12" s="53"/>
      <c r="E12" s="53"/>
      <c r="F12" s="54"/>
      <c r="G12" s="54"/>
      <c r="H12" s="53"/>
      <c r="I12" s="55"/>
    </row>
    <row r="13" spans="1:9" x14ac:dyDescent="0.35">
      <c r="A13" s="73"/>
      <c r="B13" s="73"/>
      <c r="C13" s="73"/>
      <c r="D13" s="73"/>
      <c r="E13" s="73"/>
      <c r="F13" s="73"/>
      <c r="G13" s="73"/>
      <c r="H13" s="73"/>
    </row>
    <row r="14" spans="1:9" x14ac:dyDescent="0.25">
      <c r="A14" s="395"/>
      <c r="B14" s="396"/>
      <c r="C14" s="237"/>
      <c r="D14" s="237"/>
      <c r="E14" s="239"/>
    </row>
    <row r="15" spans="1:9" s="237" customFormat="1" x14ac:dyDescent="0.25">
      <c r="F15" s="242"/>
      <c r="G15" s="242"/>
      <c r="I15" s="241"/>
    </row>
    <row r="16" spans="1:9" s="237" customFormat="1" x14ac:dyDescent="0.25">
      <c r="F16" s="242"/>
      <c r="G16" s="242"/>
      <c r="I16" s="241"/>
    </row>
    <row r="17" spans="5:9" s="237" customFormat="1" x14ac:dyDescent="0.25">
      <c r="F17" s="242"/>
      <c r="G17" s="242"/>
      <c r="I17" s="241"/>
    </row>
    <row r="18" spans="5:9" s="237" customFormat="1" x14ac:dyDescent="0.25">
      <c r="F18" s="242"/>
      <c r="G18" s="242"/>
      <c r="I18" s="241"/>
    </row>
    <row r="19" spans="5:9" s="237" customFormat="1" x14ac:dyDescent="0.25">
      <c r="F19" s="242"/>
      <c r="G19" s="242"/>
      <c r="I19" s="241"/>
    </row>
    <row r="20" spans="5:9" x14ac:dyDescent="0.25">
      <c r="E20" s="239"/>
    </row>
    <row r="21" spans="5:9" x14ac:dyDescent="0.25">
      <c r="E21" s="239"/>
    </row>
    <row r="22" spans="5:9" x14ac:dyDescent="0.25">
      <c r="E22" s="239"/>
    </row>
    <row r="23" spans="5:9" x14ac:dyDescent="0.25">
      <c r="E23" s="237"/>
    </row>
    <row r="24" spans="5:9" x14ac:dyDescent="0.25">
      <c r="E24" s="237"/>
    </row>
    <row r="25" spans="5:9" x14ac:dyDescent="0.25">
      <c r="E25" s="237"/>
    </row>
  </sheetData>
  <mergeCells count="2">
    <mergeCell ref="A14:B14"/>
    <mergeCell ref="A1:I1"/>
  </mergeCells>
  <phoneticPr fontId="8"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5"/>
  <sheetViews>
    <sheetView topLeftCell="A2" zoomScaleNormal="100" workbookViewId="0">
      <selection activeCell="A5" sqref="A5"/>
    </sheetView>
  </sheetViews>
  <sheetFormatPr defaultColWidth="8.7265625" defaultRowHeight="15.5" x14ac:dyDescent="0.25"/>
  <cols>
    <col min="1" max="1" width="11.81640625" style="193" customWidth="1"/>
    <col min="2" max="2" width="53" style="193" customWidth="1"/>
    <col min="3" max="3" width="12.453125" style="193" customWidth="1"/>
    <col min="4" max="4" width="11.1796875" style="193" customWidth="1"/>
    <col min="5" max="5" width="13" style="226" hidden="1" customWidth="1"/>
    <col min="6" max="6" width="19.54296875" style="193" customWidth="1"/>
    <col min="7" max="7" width="23.1796875" style="193" customWidth="1"/>
    <col min="8" max="8" width="20.1796875" style="227" customWidth="1"/>
    <col min="9" max="9" width="22.453125" style="228" customWidth="1"/>
    <col min="10" max="10" width="13.54296875" style="197" hidden="1" customWidth="1"/>
    <col min="11" max="16384" width="8.7265625" style="193"/>
  </cols>
  <sheetData>
    <row r="1" spans="1:10" ht="28" hidden="1" customHeight="1" x14ac:dyDescent="0.25">
      <c r="E1" s="194" t="s">
        <v>604</v>
      </c>
      <c r="F1" s="195" t="s">
        <v>606</v>
      </c>
      <c r="H1" s="195" t="s">
        <v>602</v>
      </c>
      <c r="I1" s="196"/>
    </row>
    <row r="2" spans="1:10" ht="28" customHeight="1" x14ac:dyDescent="0.25">
      <c r="A2" s="399" t="s">
        <v>650</v>
      </c>
      <c r="B2" s="398"/>
      <c r="C2" s="398"/>
      <c r="D2" s="398"/>
      <c r="E2" s="398"/>
      <c r="F2" s="398"/>
      <c r="G2" s="398"/>
      <c r="H2" s="398"/>
      <c r="I2" s="398"/>
    </row>
    <row r="3" spans="1:10" s="205" customFormat="1" ht="31" x14ac:dyDescent="0.25">
      <c r="A3" s="198" t="s">
        <v>554</v>
      </c>
      <c r="B3" s="199" t="s">
        <v>173</v>
      </c>
      <c r="C3" s="200" t="s">
        <v>179</v>
      </c>
      <c r="D3" s="199" t="s">
        <v>175</v>
      </c>
      <c r="E3" s="201" t="s">
        <v>556</v>
      </c>
      <c r="F3" s="272" t="s">
        <v>618</v>
      </c>
      <c r="G3" s="202" t="s">
        <v>6</v>
      </c>
      <c r="H3" s="203" t="s">
        <v>616</v>
      </c>
      <c r="I3" s="274" t="s">
        <v>617</v>
      </c>
      <c r="J3" s="204"/>
    </row>
    <row r="4" spans="1:10" ht="31" x14ac:dyDescent="0.25">
      <c r="A4" s="206"/>
      <c r="B4" s="207"/>
      <c r="C4" s="208"/>
      <c r="D4" s="209"/>
      <c r="E4" s="210"/>
      <c r="F4" s="273"/>
      <c r="G4" s="211"/>
      <c r="H4" s="316">
        <f t="shared" ref="H4:H15" si="0">IF(AND(G4&gt;0, G4&lt;F4),1-((F4-G4)/F4),1)</f>
        <v>1</v>
      </c>
      <c r="I4" s="317">
        <f t="shared" ref="I4:I10" si="1">SUMIF(PartID,A4,ProfitCosts)</f>
        <v>0</v>
      </c>
      <c r="J4" s="214" t="s">
        <v>608</v>
      </c>
    </row>
    <row r="5" spans="1:10" ht="31" x14ac:dyDescent="0.25">
      <c r="A5" s="206"/>
      <c r="B5" s="207"/>
      <c r="C5" s="215"/>
      <c r="D5" s="209"/>
      <c r="E5" s="210"/>
      <c r="F5" s="273"/>
      <c r="G5" s="211"/>
      <c r="H5" s="316">
        <f t="shared" si="0"/>
        <v>1</v>
      </c>
      <c r="I5" s="317">
        <f t="shared" si="1"/>
        <v>0</v>
      </c>
      <c r="J5" s="214" t="s">
        <v>609</v>
      </c>
    </row>
    <row r="6" spans="1:10" x14ac:dyDescent="0.25">
      <c r="A6" s="206"/>
      <c r="B6" s="207"/>
      <c r="C6" s="215"/>
      <c r="D6" s="209"/>
      <c r="E6" s="210"/>
      <c r="F6" s="273"/>
      <c r="G6" s="211"/>
      <c r="H6" s="316">
        <f t="shared" si="0"/>
        <v>1</v>
      </c>
      <c r="I6" s="317">
        <f t="shared" si="1"/>
        <v>0</v>
      </c>
      <c r="J6" s="216"/>
    </row>
    <row r="7" spans="1:10" x14ac:dyDescent="0.25">
      <c r="A7" s="206"/>
      <c r="B7" s="207"/>
      <c r="C7" s="215"/>
      <c r="D7" s="209"/>
      <c r="E7" s="210"/>
      <c r="F7" s="273"/>
      <c r="G7" s="211"/>
      <c r="H7" s="316">
        <f t="shared" si="0"/>
        <v>1</v>
      </c>
      <c r="I7" s="317">
        <f t="shared" si="1"/>
        <v>0</v>
      </c>
      <c r="J7" s="216"/>
    </row>
    <row r="8" spans="1:10" x14ac:dyDescent="0.25">
      <c r="A8" s="206"/>
      <c r="B8" s="207"/>
      <c r="C8" s="215"/>
      <c r="D8" s="209"/>
      <c r="E8" s="210"/>
      <c r="F8" s="273"/>
      <c r="G8" s="211"/>
      <c r="H8" s="316">
        <f t="shared" si="0"/>
        <v>1</v>
      </c>
      <c r="I8" s="317">
        <f t="shared" si="1"/>
        <v>0</v>
      </c>
      <c r="J8" s="216"/>
    </row>
    <row r="9" spans="1:10" ht="46.5" hidden="1" x14ac:dyDescent="0.25">
      <c r="A9" s="206" t="s">
        <v>176</v>
      </c>
      <c r="B9" s="207" t="s">
        <v>626</v>
      </c>
      <c r="C9" s="215">
        <v>0.5</v>
      </c>
      <c r="D9" s="209">
        <v>0.2</v>
      </c>
      <c r="E9" s="210"/>
      <c r="G9" s="211">
        <v>0</v>
      </c>
      <c r="H9" s="212">
        <f t="shared" si="0"/>
        <v>1</v>
      </c>
      <c r="I9" s="213">
        <f t="shared" si="1"/>
        <v>0</v>
      </c>
      <c r="J9" s="216"/>
    </row>
    <row r="10" spans="1:10" hidden="1" x14ac:dyDescent="0.25">
      <c r="A10" s="206"/>
      <c r="B10" s="217"/>
      <c r="C10" s="218"/>
      <c r="D10" s="219"/>
      <c r="E10" s="219"/>
      <c r="F10" s="193">
        <v>4942.75</v>
      </c>
      <c r="G10" s="211"/>
      <c r="H10" s="212">
        <f t="shared" si="0"/>
        <v>1</v>
      </c>
      <c r="I10" s="213">
        <f t="shared" si="1"/>
        <v>0</v>
      </c>
      <c r="J10" s="216"/>
    </row>
    <row r="11" spans="1:10" hidden="1" x14ac:dyDescent="0.25">
      <c r="A11" s="206"/>
      <c r="B11" s="217"/>
      <c r="C11" s="218"/>
      <c r="D11" s="219"/>
      <c r="E11" s="210"/>
      <c r="G11" s="211"/>
      <c r="H11" s="212">
        <f t="shared" si="0"/>
        <v>1</v>
      </c>
      <c r="I11" s="220"/>
      <c r="J11" s="216"/>
    </row>
    <row r="12" spans="1:10" hidden="1" x14ac:dyDescent="0.25">
      <c r="A12" s="206"/>
      <c r="B12" s="217"/>
      <c r="C12" s="218"/>
      <c r="D12" s="219"/>
      <c r="E12" s="210"/>
      <c r="F12" s="193">
        <v>28494.5</v>
      </c>
      <c r="G12" s="211"/>
      <c r="H12" s="212">
        <f t="shared" si="0"/>
        <v>1</v>
      </c>
      <c r="I12" s="220"/>
      <c r="J12" s="216"/>
    </row>
    <row r="13" spans="1:10" hidden="1" x14ac:dyDescent="0.25">
      <c r="A13" s="206"/>
      <c r="B13" s="217"/>
      <c r="C13" s="218"/>
      <c r="D13" s="219"/>
      <c r="E13" s="210"/>
      <c r="F13" s="211"/>
      <c r="G13" s="211"/>
      <c r="H13" s="212">
        <f t="shared" si="0"/>
        <v>1</v>
      </c>
      <c r="I13" s="220"/>
      <c r="J13" s="216"/>
    </row>
    <row r="14" spans="1:10" hidden="1" x14ac:dyDescent="0.25">
      <c r="A14" s="206"/>
      <c r="B14" s="217"/>
      <c r="C14" s="218"/>
      <c r="D14" s="219"/>
      <c r="E14" s="210"/>
      <c r="F14" s="211"/>
      <c r="G14" s="211"/>
      <c r="H14" s="212">
        <f t="shared" si="0"/>
        <v>1</v>
      </c>
      <c r="I14" s="220"/>
      <c r="J14" s="216"/>
    </row>
    <row r="15" spans="1:10" hidden="1" x14ac:dyDescent="0.25">
      <c r="A15" s="221"/>
      <c r="B15" s="222"/>
      <c r="C15" s="223"/>
      <c r="D15" s="224"/>
      <c r="E15" s="225"/>
      <c r="F15" s="211"/>
      <c r="G15" s="211"/>
      <c r="H15" s="212">
        <f t="shared" si="0"/>
        <v>1</v>
      </c>
      <c r="I15" s="220"/>
      <c r="J15" s="216"/>
    </row>
    <row r="16" spans="1:10" hidden="1" x14ac:dyDescent="0.25"/>
    <row r="17" spans="1:9" hidden="1" x14ac:dyDescent="0.25"/>
    <row r="18" spans="1:9" hidden="1" x14ac:dyDescent="0.25"/>
    <row r="19" spans="1:9" hidden="1" x14ac:dyDescent="0.25"/>
    <row r="20" spans="1:9" hidden="1" x14ac:dyDescent="0.25">
      <c r="A20" s="229"/>
      <c r="B20" s="229"/>
      <c r="C20" s="229"/>
      <c r="D20" s="229"/>
      <c r="E20" s="230"/>
      <c r="F20" s="229"/>
      <c r="G20" s="229"/>
      <c r="H20" s="231"/>
    </row>
    <row r="21" spans="1:9" hidden="1" x14ac:dyDescent="0.25">
      <c r="A21" s="232"/>
      <c r="C21" s="233"/>
      <c r="D21" s="233"/>
      <c r="F21" s="233"/>
      <c r="G21" s="233"/>
    </row>
    <row r="22" spans="1:9" hidden="1" x14ac:dyDescent="0.25">
      <c r="A22" s="232"/>
      <c r="C22" s="233"/>
      <c r="D22" s="233"/>
      <c r="F22" s="233"/>
      <c r="G22" s="233"/>
    </row>
    <row r="23" spans="1:9" hidden="1" x14ac:dyDescent="0.25">
      <c r="A23" s="232"/>
      <c r="C23" s="233"/>
      <c r="D23" s="233"/>
      <c r="F23" s="233"/>
      <c r="G23" s="233"/>
    </row>
    <row r="24" spans="1:9" hidden="1" x14ac:dyDescent="0.25">
      <c r="A24" s="232"/>
      <c r="C24" s="233"/>
      <c r="D24" s="233"/>
      <c r="F24" s="233"/>
      <c r="G24" s="233"/>
    </row>
    <row r="25" spans="1:9" x14ac:dyDescent="0.25">
      <c r="G25" s="197"/>
      <c r="H25" s="234"/>
      <c r="I25" s="196"/>
    </row>
    <row r="26" spans="1:9" ht="108.5" hidden="1" x14ac:dyDescent="0.25">
      <c r="B26" s="235" t="s">
        <v>603</v>
      </c>
      <c r="G26" s="197"/>
      <c r="H26" s="234"/>
      <c r="I26" s="196"/>
    </row>
    <row r="27" spans="1:9" hidden="1" x14ac:dyDescent="0.25">
      <c r="G27" s="197"/>
      <c r="H27" s="234"/>
      <c r="I27" s="196"/>
    </row>
    <row r="28" spans="1:9" ht="77.5" hidden="1" x14ac:dyDescent="0.25">
      <c r="B28" s="195" t="s">
        <v>607</v>
      </c>
      <c r="G28" s="197"/>
      <c r="H28" s="234"/>
      <c r="I28" s="196"/>
    </row>
    <row r="29" spans="1:9" hidden="1" x14ac:dyDescent="0.25">
      <c r="G29" s="197"/>
      <c r="H29" s="234"/>
      <c r="I29" s="196"/>
    </row>
    <row r="30" spans="1:9" x14ac:dyDescent="0.25">
      <c r="G30" s="197"/>
      <c r="H30" s="234"/>
      <c r="I30" s="196"/>
    </row>
    <row r="31" spans="1:9" x14ac:dyDescent="0.25">
      <c r="G31" s="197"/>
      <c r="H31" s="234"/>
      <c r="I31" s="196"/>
    </row>
    <row r="32" spans="1:9" x14ac:dyDescent="0.25">
      <c r="G32" s="197"/>
      <c r="H32" s="234"/>
      <c r="I32" s="196"/>
    </row>
    <row r="33" spans="7:9" x14ac:dyDescent="0.25">
      <c r="G33" s="197"/>
      <c r="H33" s="234"/>
      <c r="I33" s="196"/>
    </row>
    <row r="34" spans="7:9" x14ac:dyDescent="0.25">
      <c r="G34" s="197"/>
      <c r="H34" s="234"/>
      <c r="I34" s="196"/>
    </row>
    <row r="35" spans="7:9" x14ac:dyDescent="0.25">
      <c r="G35" s="197"/>
      <c r="H35" s="234"/>
      <c r="I35" s="196"/>
    </row>
    <row r="36" spans="7:9" x14ac:dyDescent="0.25">
      <c r="G36" s="197"/>
      <c r="H36" s="234"/>
      <c r="I36" s="196"/>
    </row>
    <row r="37" spans="7:9" x14ac:dyDescent="0.25">
      <c r="G37" s="197"/>
      <c r="H37" s="234"/>
      <c r="I37" s="196"/>
    </row>
    <row r="38" spans="7:9" x14ac:dyDescent="0.25">
      <c r="G38" s="197"/>
      <c r="H38" s="234"/>
      <c r="I38" s="196"/>
    </row>
    <row r="39" spans="7:9" x14ac:dyDescent="0.25">
      <c r="G39" s="197"/>
      <c r="H39" s="234"/>
      <c r="I39" s="196"/>
    </row>
    <row r="40" spans="7:9" x14ac:dyDescent="0.25">
      <c r="G40" s="197"/>
      <c r="H40" s="234"/>
      <c r="I40" s="196"/>
    </row>
    <row r="41" spans="7:9" x14ac:dyDescent="0.25">
      <c r="G41" s="197"/>
      <c r="H41" s="234"/>
      <c r="I41" s="196"/>
    </row>
    <row r="42" spans="7:9" x14ac:dyDescent="0.25">
      <c r="G42" s="197"/>
      <c r="H42" s="234"/>
      <c r="I42" s="196"/>
    </row>
    <row r="43" spans="7:9" x14ac:dyDescent="0.25">
      <c r="G43" s="197"/>
      <c r="H43" s="234"/>
      <c r="I43" s="196"/>
    </row>
    <row r="44" spans="7:9" x14ac:dyDescent="0.25">
      <c r="G44" s="197"/>
      <c r="H44" s="234"/>
      <c r="I44" s="196"/>
    </row>
    <row r="45" spans="7:9" x14ac:dyDescent="0.25">
      <c r="G45" s="197"/>
      <c r="H45" s="234"/>
      <c r="I45" s="196"/>
    </row>
    <row r="46" spans="7:9" x14ac:dyDescent="0.25">
      <c r="G46" s="197"/>
      <c r="H46" s="234"/>
      <c r="I46" s="196"/>
    </row>
    <row r="47" spans="7:9" x14ac:dyDescent="0.25">
      <c r="G47" s="197"/>
      <c r="H47" s="234"/>
      <c r="I47" s="196"/>
    </row>
    <row r="48" spans="7:9" x14ac:dyDescent="0.25">
      <c r="G48" s="197"/>
      <c r="H48" s="234"/>
      <c r="I48" s="196"/>
    </row>
    <row r="49" spans="7:9" x14ac:dyDescent="0.25">
      <c r="G49" s="197"/>
      <c r="H49" s="234"/>
      <c r="I49" s="196"/>
    </row>
    <row r="50" spans="7:9" x14ac:dyDescent="0.25">
      <c r="G50" s="197"/>
      <c r="H50" s="234"/>
      <c r="I50" s="196"/>
    </row>
    <row r="51" spans="7:9" x14ac:dyDescent="0.25">
      <c r="G51" s="197"/>
      <c r="H51" s="234"/>
      <c r="I51" s="196"/>
    </row>
    <row r="52" spans="7:9" x14ac:dyDescent="0.25">
      <c r="G52" s="197"/>
      <c r="H52" s="234"/>
      <c r="I52" s="196"/>
    </row>
    <row r="53" spans="7:9" x14ac:dyDescent="0.25">
      <c r="G53" s="197"/>
      <c r="H53" s="234"/>
      <c r="I53" s="196"/>
    </row>
    <row r="54" spans="7:9" x14ac:dyDescent="0.25">
      <c r="G54" s="197"/>
      <c r="H54" s="234"/>
      <c r="I54" s="196"/>
    </row>
    <row r="55" spans="7:9" x14ac:dyDescent="0.25">
      <c r="G55" s="197"/>
      <c r="H55" s="234"/>
      <c r="I55" s="196"/>
    </row>
    <row r="56" spans="7:9" x14ac:dyDescent="0.25">
      <c r="G56" s="197"/>
      <c r="H56" s="234"/>
      <c r="I56" s="196"/>
    </row>
    <row r="57" spans="7:9" x14ac:dyDescent="0.25">
      <c r="G57" s="197"/>
      <c r="H57" s="234"/>
      <c r="I57" s="196"/>
    </row>
    <row r="58" spans="7:9" x14ac:dyDescent="0.25">
      <c r="G58" s="197"/>
      <c r="H58" s="234"/>
      <c r="I58" s="196"/>
    </row>
    <row r="59" spans="7:9" x14ac:dyDescent="0.25">
      <c r="G59" s="197"/>
      <c r="H59" s="234"/>
      <c r="I59" s="196"/>
    </row>
    <row r="60" spans="7:9" x14ac:dyDescent="0.25">
      <c r="G60" s="197"/>
      <c r="H60" s="234"/>
      <c r="I60" s="196"/>
    </row>
    <row r="61" spans="7:9" x14ac:dyDescent="0.25">
      <c r="G61" s="197"/>
      <c r="H61" s="234"/>
      <c r="I61" s="196"/>
    </row>
    <row r="62" spans="7:9" x14ac:dyDescent="0.25">
      <c r="G62" s="197"/>
      <c r="H62" s="234"/>
      <c r="I62" s="196"/>
    </row>
    <row r="63" spans="7:9" x14ac:dyDescent="0.25">
      <c r="G63" s="197"/>
      <c r="H63" s="234"/>
      <c r="I63" s="196"/>
    </row>
    <row r="64" spans="7:9" x14ac:dyDescent="0.25">
      <c r="G64" s="197"/>
      <c r="H64" s="234"/>
      <c r="I64" s="196"/>
    </row>
    <row r="65" spans="7:9" x14ac:dyDescent="0.25">
      <c r="G65" s="197"/>
      <c r="H65" s="234"/>
      <c r="I65" s="196"/>
    </row>
    <row r="66" spans="7:9" x14ac:dyDescent="0.25">
      <c r="G66" s="197"/>
      <c r="H66" s="234"/>
      <c r="I66" s="196"/>
    </row>
    <row r="67" spans="7:9" x14ac:dyDescent="0.25">
      <c r="G67" s="197"/>
      <c r="H67" s="234"/>
      <c r="I67" s="196"/>
    </row>
    <row r="68" spans="7:9" x14ac:dyDescent="0.25">
      <c r="G68" s="197"/>
      <c r="H68" s="234"/>
      <c r="I68" s="196"/>
    </row>
    <row r="69" spans="7:9" x14ac:dyDescent="0.25">
      <c r="G69" s="197"/>
      <c r="H69" s="234"/>
      <c r="I69" s="196"/>
    </row>
    <row r="70" spans="7:9" x14ac:dyDescent="0.25">
      <c r="G70" s="197"/>
      <c r="H70" s="234"/>
      <c r="I70" s="196"/>
    </row>
    <row r="71" spans="7:9" x14ac:dyDescent="0.25">
      <c r="G71" s="197"/>
      <c r="H71" s="234"/>
      <c r="I71" s="196"/>
    </row>
    <row r="72" spans="7:9" x14ac:dyDescent="0.25">
      <c r="G72" s="197"/>
      <c r="H72" s="234"/>
      <c r="I72" s="196"/>
    </row>
    <row r="73" spans="7:9" x14ac:dyDescent="0.25">
      <c r="G73" s="197"/>
      <c r="H73" s="234"/>
      <c r="I73" s="196"/>
    </row>
    <row r="74" spans="7:9" x14ac:dyDescent="0.25">
      <c r="G74" s="197"/>
      <c r="H74" s="234"/>
      <c r="I74" s="196"/>
    </row>
    <row r="75" spans="7:9" x14ac:dyDescent="0.25">
      <c r="G75" s="197"/>
      <c r="H75" s="234"/>
      <c r="I75" s="196"/>
    </row>
    <row r="76" spans="7:9" x14ac:dyDescent="0.25">
      <c r="G76" s="197"/>
      <c r="H76" s="234"/>
      <c r="I76" s="196"/>
    </row>
    <row r="77" spans="7:9" x14ac:dyDescent="0.25">
      <c r="G77" s="197"/>
      <c r="H77" s="234"/>
      <c r="I77" s="196"/>
    </row>
    <row r="78" spans="7:9" x14ac:dyDescent="0.25">
      <c r="G78" s="197"/>
      <c r="H78" s="234"/>
      <c r="I78" s="196"/>
    </row>
    <row r="79" spans="7:9" x14ac:dyDescent="0.25">
      <c r="G79" s="197"/>
      <c r="H79" s="234"/>
      <c r="I79" s="196"/>
    </row>
    <row r="80" spans="7:9" x14ac:dyDescent="0.25">
      <c r="G80" s="197"/>
      <c r="H80" s="234"/>
      <c r="I80" s="196"/>
    </row>
    <row r="81" spans="7:9" x14ac:dyDescent="0.25">
      <c r="G81" s="197"/>
      <c r="H81" s="234"/>
      <c r="I81" s="196"/>
    </row>
    <row r="82" spans="7:9" x14ac:dyDescent="0.25">
      <c r="G82" s="197"/>
      <c r="H82" s="234"/>
      <c r="I82" s="196"/>
    </row>
    <row r="83" spans="7:9" x14ac:dyDescent="0.25">
      <c r="G83" s="197"/>
      <c r="H83" s="234"/>
      <c r="I83" s="196"/>
    </row>
    <row r="84" spans="7:9" x14ac:dyDescent="0.25">
      <c r="G84" s="197"/>
      <c r="H84" s="234"/>
      <c r="I84" s="196"/>
    </row>
    <row r="85" spans="7:9" x14ac:dyDescent="0.25">
      <c r="G85" s="197"/>
      <c r="H85" s="234"/>
      <c r="I85" s="196"/>
    </row>
    <row r="86" spans="7:9" x14ac:dyDescent="0.25">
      <c r="G86" s="197"/>
      <c r="H86" s="234"/>
      <c r="I86" s="196"/>
    </row>
    <row r="87" spans="7:9" x14ac:dyDescent="0.25">
      <c r="G87" s="197"/>
      <c r="H87" s="234"/>
      <c r="I87" s="196"/>
    </row>
    <row r="88" spans="7:9" x14ac:dyDescent="0.25">
      <c r="G88" s="197"/>
      <c r="H88" s="234"/>
      <c r="I88" s="196"/>
    </row>
    <row r="89" spans="7:9" x14ac:dyDescent="0.25">
      <c r="G89" s="197"/>
      <c r="H89" s="234"/>
      <c r="I89" s="196"/>
    </row>
    <row r="90" spans="7:9" x14ac:dyDescent="0.25">
      <c r="G90" s="197"/>
      <c r="H90" s="234"/>
      <c r="I90" s="196"/>
    </row>
    <row r="91" spans="7:9" x14ac:dyDescent="0.25">
      <c r="G91" s="197"/>
      <c r="H91" s="234"/>
      <c r="I91" s="196"/>
    </row>
    <row r="92" spans="7:9" x14ac:dyDescent="0.25">
      <c r="G92" s="197"/>
      <c r="H92" s="234"/>
      <c r="I92" s="196"/>
    </row>
    <row r="93" spans="7:9" x14ac:dyDescent="0.25">
      <c r="G93" s="197"/>
      <c r="H93" s="234"/>
      <c r="I93" s="196"/>
    </row>
    <row r="94" spans="7:9" x14ac:dyDescent="0.25">
      <c r="G94" s="197"/>
      <c r="H94" s="234"/>
      <c r="I94" s="196"/>
    </row>
    <row r="95" spans="7:9" x14ac:dyDescent="0.25">
      <c r="G95" s="197"/>
      <c r="H95" s="234"/>
      <c r="I95" s="196"/>
    </row>
    <row r="96" spans="7:9" x14ac:dyDescent="0.25">
      <c r="G96" s="197"/>
      <c r="H96" s="234"/>
      <c r="I96" s="196"/>
    </row>
    <row r="97" spans="7:9" x14ac:dyDescent="0.25">
      <c r="G97" s="197"/>
      <c r="H97" s="234"/>
      <c r="I97" s="196"/>
    </row>
    <row r="98" spans="7:9" x14ac:dyDescent="0.25">
      <c r="G98" s="197"/>
      <c r="H98" s="234"/>
      <c r="I98" s="196"/>
    </row>
    <row r="99" spans="7:9" x14ac:dyDescent="0.25">
      <c r="G99" s="197"/>
      <c r="H99" s="234"/>
      <c r="I99" s="196"/>
    </row>
    <row r="100" spans="7:9" x14ac:dyDescent="0.25">
      <c r="G100" s="197"/>
      <c r="H100" s="234"/>
      <c r="I100" s="196"/>
    </row>
    <row r="101" spans="7:9" x14ac:dyDescent="0.25">
      <c r="G101" s="197"/>
      <c r="H101" s="234"/>
      <c r="I101" s="196"/>
    </row>
    <row r="102" spans="7:9" x14ac:dyDescent="0.25">
      <c r="G102" s="197"/>
      <c r="H102" s="234"/>
      <c r="I102" s="196"/>
    </row>
    <row r="103" spans="7:9" x14ac:dyDescent="0.25">
      <c r="G103" s="197"/>
      <c r="H103" s="234"/>
      <c r="I103" s="196"/>
    </row>
    <row r="104" spans="7:9" x14ac:dyDescent="0.25">
      <c r="G104" s="197"/>
      <c r="H104" s="234"/>
      <c r="I104" s="196"/>
    </row>
    <row r="105" spans="7:9" x14ac:dyDescent="0.25">
      <c r="G105" s="197"/>
      <c r="H105" s="234"/>
      <c r="I105" s="196"/>
    </row>
    <row r="106" spans="7:9" x14ac:dyDescent="0.25">
      <c r="G106" s="197"/>
      <c r="H106" s="234"/>
      <c r="I106" s="196"/>
    </row>
    <row r="107" spans="7:9" x14ac:dyDescent="0.25">
      <c r="G107" s="197"/>
      <c r="H107" s="234"/>
      <c r="I107" s="196"/>
    </row>
    <row r="108" spans="7:9" x14ac:dyDescent="0.25">
      <c r="G108" s="197"/>
      <c r="H108" s="234"/>
      <c r="I108" s="196"/>
    </row>
    <row r="109" spans="7:9" x14ac:dyDescent="0.25">
      <c r="G109" s="197"/>
      <c r="H109" s="234"/>
      <c r="I109" s="196"/>
    </row>
    <row r="110" spans="7:9" x14ac:dyDescent="0.25">
      <c r="G110" s="197"/>
      <c r="H110" s="234"/>
      <c r="I110" s="196"/>
    </row>
    <row r="111" spans="7:9" x14ac:dyDescent="0.25">
      <c r="G111" s="197"/>
      <c r="H111" s="234"/>
      <c r="I111" s="196"/>
    </row>
    <row r="112" spans="7:9" x14ac:dyDescent="0.25">
      <c r="G112" s="197"/>
      <c r="H112" s="234"/>
      <c r="I112" s="196"/>
    </row>
    <row r="113" spans="7:9" x14ac:dyDescent="0.25">
      <c r="G113" s="197"/>
      <c r="H113" s="234"/>
      <c r="I113" s="196"/>
    </row>
    <row r="114" spans="7:9" x14ac:dyDescent="0.25">
      <c r="G114" s="197"/>
      <c r="H114" s="234"/>
      <c r="I114" s="196"/>
    </row>
    <row r="115" spans="7:9" x14ac:dyDescent="0.25">
      <c r="G115" s="197"/>
      <c r="H115" s="234"/>
      <c r="I115" s="196"/>
    </row>
    <row r="116" spans="7:9" x14ac:dyDescent="0.25">
      <c r="G116" s="197"/>
      <c r="H116" s="234"/>
      <c r="I116" s="196"/>
    </row>
    <row r="117" spans="7:9" x14ac:dyDescent="0.25">
      <c r="G117" s="197"/>
      <c r="H117" s="234"/>
      <c r="I117" s="196"/>
    </row>
    <row r="118" spans="7:9" x14ac:dyDescent="0.25">
      <c r="G118" s="197"/>
      <c r="H118" s="234"/>
      <c r="I118" s="196"/>
    </row>
    <row r="119" spans="7:9" x14ac:dyDescent="0.25">
      <c r="G119" s="197"/>
      <c r="H119" s="234"/>
      <c r="I119" s="196"/>
    </row>
    <row r="120" spans="7:9" x14ac:dyDescent="0.25">
      <c r="G120" s="197"/>
      <c r="H120" s="234"/>
      <c r="I120" s="196"/>
    </row>
    <row r="121" spans="7:9" x14ac:dyDescent="0.25">
      <c r="G121" s="197"/>
      <c r="H121" s="234"/>
      <c r="I121" s="196"/>
    </row>
    <row r="122" spans="7:9" x14ac:dyDescent="0.25">
      <c r="G122" s="197"/>
      <c r="H122" s="234"/>
      <c r="I122" s="196"/>
    </row>
    <row r="123" spans="7:9" x14ac:dyDescent="0.25">
      <c r="G123" s="197"/>
      <c r="H123" s="234"/>
      <c r="I123" s="196"/>
    </row>
    <row r="124" spans="7:9" x14ac:dyDescent="0.25">
      <c r="G124" s="197"/>
      <c r="H124" s="234"/>
      <c r="I124" s="196"/>
    </row>
    <row r="125" spans="7:9" x14ac:dyDescent="0.25">
      <c r="G125" s="197"/>
      <c r="H125" s="234"/>
      <c r="I125" s="196"/>
    </row>
    <row r="126" spans="7:9" x14ac:dyDescent="0.25">
      <c r="G126" s="197"/>
      <c r="H126" s="234"/>
      <c r="I126" s="196"/>
    </row>
    <row r="127" spans="7:9" x14ac:dyDescent="0.25">
      <c r="G127" s="197"/>
      <c r="H127" s="234"/>
      <c r="I127" s="196"/>
    </row>
    <row r="128" spans="7:9" x14ac:dyDescent="0.25">
      <c r="G128" s="197"/>
      <c r="H128" s="234"/>
      <c r="I128" s="196"/>
    </row>
    <row r="129" spans="7:9" x14ac:dyDescent="0.25">
      <c r="G129" s="197"/>
      <c r="H129" s="234"/>
      <c r="I129" s="196"/>
    </row>
    <row r="130" spans="7:9" x14ac:dyDescent="0.25">
      <c r="G130" s="197"/>
      <c r="H130" s="234"/>
      <c r="I130" s="196"/>
    </row>
    <row r="131" spans="7:9" x14ac:dyDescent="0.25">
      <c r="G131" s="197"/>
      <c r="H131" s="234"/>
      <c r="I131" s="196"/>
    </row>
    <row r="132" spans="7:9" x14ac:dyDescent="0.25">
      <c r="G132" s="197"/>
      <c r="H132" s="234"/>
      <c r="I132" s="196"/>
    </row>
    <row r="133" spans="7:9" x14ac:dyDescent="0.25">
      <c r="G133" s="197"/>
      <c r="H133" s="234"/>
      <c r="I133" s="196"/>
    </row>
    <row r="134" spans="7:9" x14ac:dyDescent="0.25">
      <c r="G134" s="197"/>
      <c r="H134" s="234"/>
      <c r="I134" s="196"/>
    </row>
    <row r="135" spans="7:9" x14ac:dyDescent="0.25">
      <c r="G135" s="197"/>
      <c r="H135" s="234"/>
      <c r="I135" s="196"/>
    </row>
    <row r="136" spans="7:9" x14ac:dyDescent="0.25">
      <c r="G136" s="197"/>
      <c r="H136" s="234"/>
      <c r="I136" s="196"/>
    </row>
    <row r="137" spans="7:9" x14ac:dyDescent="0.25">
      <c r="G137" s="197"/>
      <c r="H137" s="234"/>
      <c r="I137" s="196"/>
    </row>
    <row r="138" spans="7:9" x14ac:dyDescent="0.25">
      <c r="G138" s="197"/>
      <c r="H138" s="234"/>
      <c r="I138" s="196"/>
    </row>
    <row r="139" spans="7:9" x14ac:dyDescent="0.25">
      <c r="G139" s="197"/>
      <c r="H139" s="234"/>
      <c r="I139" s="196"/>
    </row>
    <row r="140" spans="7:9" x14ac:dyDescent="0.25">
      <c r="G140" s="197"/>
      <c r="H140" s="234"/>
      <c r="I140" s="196"/>
    </row>
    <row r="141" spans="7:9" x14ac:dyDescent="0.25">
      <c r="G141" s="197"/>
      <c r="H141" s="234"/>
      <c r="I141" s="196"/>
    </row>
    <row r="142" spans="7:9" x14ac:dyDescent="0.25">
      <c r="G142" s="197"/>
      <c r="H142" s="234"/>
      <c r="I142" s="196"/>
    </row>
    <row r="143" spans="7:9" x14ac:dyDescent="0.25">
      <c r="G143" s="197"/>
      <c r="H143" s="234"/>
      <c r="I143" s="196"/>
    </row>
    <row r="144" spans="7:9" x14ac:dyDescent="0.25">
      <c r="G144" s="197"/>
      <c r="H144" s="234"/>
      <c r="I144" s="196"/>
    </row>
    <row r="145" spans="7:9" x14ac:dyDescent="0.25">
      <c r="G145" s="197"/>
      <c r="H145" s="234"/>
      <c r="I145" s="196"/>
    </row>
    <row r="146" spans="7:9" x14ac:dyDescent="0.25">
      <c r="G146" s="197"/>
      <c r="H146" s="234"/>
      <c r="I146" s="196"/>
    </row>
    <row r="147" spans="7:9" x14ac:dyDescent="0.25">
      <c r="G147" s="197"/>
      <c r="H147" s="234"/>
      <c r="I147" s="196"/>
    </row>
    <row r="148" spans="7:9" x14ac:dyDescent="0.25">
      <c r="G148" s="197"/>
      <c r="H148" s="234"/>
      <c r="I148" s="196"/>
    </row>
    <row r="149" spans="7:9" x14ac:dyDescent="0.25">
      <c r="G149" s="197"/>
      <c r="H149" s="234"/>
      <c r="I149" s="196"/>
    </row>
    <row r="150" spans="7:9" x14ac:dyDescent="0.25">
      <c r="G150" s="197"/>
      <c r="H150" s="234"/>
      <c r="I150" s="196"/>
    </row>
    <row r="151" spans="7:9" x14ac:dyDescent="0.25">
      <c r="G151" s="197"/>
      <c r="H151" s="234"/>
      <c r="I151" s="196"/>
    </row>
    <row r="152" spans="7:9" x14ac:dyDescent="0.25">
      <c r="G152" s="197"/>
      <c r="H152" s="234"/>
      <c r="I152" s="196"/>
    </row>
    <row r="153" spans="7:9" x14ac:dyDescent="0.25">
      <c r="G153" s="197"/>
      <c r="H153" s="234"/>
      <c r="I153" s="196"/>
    </row>
    <row r="154" spans="7:9" x14ac:dyDescent="0.25">
      <c r="G154" s="197"/>
      <c r="H154" s="234"/>
      <c r="I154" s="196"/>
    </row>
    <row r="155" spans="7:9" x14ac:dyDescent="0.25">
      <c r="G155" s="197"/>
      <c r="H155" s="234"/>
      <c r="I155" s="196"/>
    </row>
    <row r="156" spans="7:9" x14ac:dyDescent="0.25">
      <c r="G156" s="197"/>
      <c r="H156" s="234"/>
      <c r="I156" s="196"/>
    </row>
    <row r="157" spans="7:9" x14ac:dyDescent="0.25">
      <c r="G157" s="197"/>
      <c r="H157" s="234"/>
      <c r="I157" s="196"/>
    </row>
    <row r="158" spans="7:9" x14ac:dyDescent="0.25">
      <c r="G158" s="197"/>
      <c r="H158" s="234"/>
      <c r="I158" s="196"/>
    </row>
    <row r="159" spans="7:9" x14ac:dyDescent="0.25">
      <c r="G159" s="197"/>
      <c r="H159" s="234"/>
      <c r="I159" s="196"/>
    </row>
    <row r="160" spans="7:9" x14ac:dyDescent="0.25">
      <c r="G160" s="197"/>
      <c r="H160" s="234"/>
      <c r="I160" s="196"/>
    </row>
    <row r="161" spans="7:9" x14ac:dyDescent="0.25">
      <c r="G161" s="197"/>
      <c r="H161" s="234"/>
      <c r="I161" s="196"/>
    </row>
    <row r="162" spans="7:9" x14ac:dyDescent="0.25">
      <c r="G162" s="197"/>
      <c r="H162" s="234"/>
      <c r="I162" s="196"/>
    </row>
    <row r="163" spans="7:9" x14ac:dyDescent="0.25">
      <c r="G163" s="197"/>
      <c r="H163" s="234"/>
      <c r="I163" s="196"/>
    </row>
    <row r="164" spans="7:9" x14ac:dyDescent="0.25">
      <c r="G164" s="197"/>
      <c r="H164" s="234"/>
      <c r="I164" s="196"/>
    </row>
    <row r="165" spans="7:9" x14ac:dyDescent="0.25">
      <c r="G165" s="197"/>
      <c r="H165" s="234"/>
      <c r="I165" s="196"/>
    </row>
    <row r="166" spans="7:9" x14ac:dyDescent="0.25">
      <c r="G166" s="197"/>
      <c r="H166" s="234"/>
      <c r="I166" s="196"/>
    </row>
    <row r="167" spans="7:9" x14ac:dyDescent="0.25">
      <c r="G167" s="197"/>
      <c r="H167" s="234"/>
      <c r="I167" s="196"/>
    </row>
    <row r="168" spans="7:9" x14ac:dyDescent="0.25">
      <c r="G168" s="197"/>
      <c r="H168" s="234"/>
      <c r="I168" s="196"/>
    </row>
    <row r="169" spans="7:9" x14ac:dyDescent="0.25">
      <c r="G169" s="197"/>
      <c r="H169" s="234"/>
      <c r="I169" s="196"/>
    </row>
    <row r="170" spans="7:9" x14ac:dyDescent="0.25">
      <c r="G170" s="197"/>
      <c r="H170" s="234"/>
      <c r="I170" s="196"/>
    </row>
    <row r="171" spans="7:9" x14ac:dyDescent="0.25">
      <c r="G171" s="197"/>
      <c r="H171" s="234"/>
      <c r="I171" s="196"/>
    </row>
    <row r="172" spans="7:9" x14ac:dyDescent="0.25">
      <c r="G172" s="197"/>
      <c r="H172" s="234"/>
      <c r="I172" s="196"/>
    </row>
    <row r="173" spans="7:9" x14ac:dyDescent="0.25">
      <c r="G173" s="197"/>
      <c r="H173" s="234"/>
      <c r="I173" s="196"/>
    </row>
    <row r="174" spans="7:9" x14ac:dyDescent="0.25">
      <c r="G174" s="197"/>
      <c r="H174" s="234"/>
      <c r="I174" s="196"/>
    </row>
    <row r="175" spans="7:9" x14ac:dyDescent="0.25">
      <c r="G175" s="197"/>
      <c r="H175" s="234"/>
      <c r="I175" s="196"/>
    </row>
    <row r="176" spans="7:9" x14ac:dyDescent="0.25">
      <c r="G176" s="197"/>
      <c r="H176" s="234"/>
      <c r="I176" s="196"/>
    </row>
    <row r="177" spans="7:9" x14ac:dyDescent="0.25">
      <c r="G177" s="197"/>
      <c r="H177" s="234"/>
      <c r="I177" s="196"/>
    </row>
    <row r="178" spans="7:9" x14ac:dyDescent="0.25">
      <c r="G178" s="197"/>
      <c r="H178" s="234"/>
      <c r="I178" s="196"/>
    </row>
    <row r="179" spans="7:9" x14ac:dyDescent="0.25">
      <c r="G179" s="197"/>
      <c r="H179" s="234"/>
      <c r="I179" s="196"/>
    </row>
    <row r="180" spans="7:9" x14ac:dyDescent="0.25">
      <c r="G180" s="197"/>
      <c r="H180" s="234"/>
      <c r="I180" s="196"/>
    </row>
    <row r="181" spans="7:9" x14ac:dyDescent="0.25">
      <c r="G181" s="197"/>
      <c r="H181" s="234"/>
      <c r="I181" s="196"/>
    </row>
    <row r="182" spans="7:9" x14ac:dyDescent="0.25">
      <c r="G182" s="197"/>
      <c r="H182" s="234"/>
      <c r="I182" s="196"/>
    </row>
    <row r="183" spans="7:9" x14ac:dyDescent="0.25">
      <c r="G183" s="197"/>
      <c r="H183" s="234"/>
      <c r="I183" s="196"/>
    </row>
    <row r="184" spans="7:9" x14ac:dyDescent="0.25">
      <c r="G184" s="197"/>
      <c r="H184" s="234"/>
      <c r="I184" s="196"/>
    </row>
    <row r="185" spans="7:9" x14ac:dyDescent="0.25">
      <c r="G185" s="197"/>
      <c r="H185" s="234"/>
      <c r="I185" s="196"/>
    </row>
    <row r="186" spans="7:9" x14ac:dyDescent="0.25">
      <c r="G186" s="197"/>
      <c r="H186" s="234"/>
      <c r="I186" s="196"/>
    </row>
    <row r="187" spans="7:9" x14ac:dyDescent="0.25">
      <c r="G187" s="197"/>
      <c r="H187" s="234"/>
      <c r="I187" s="196"/>
    </row>
    <row r="188" spans="7:9" x14ac:dyDescent="0.25">
      <c r="G188" s="197"/>
      <c r="H188" s="234"/>
      <c r="I188" s="196"/>
    </row>
    <row r="189" spans="7:9" x14ac:dyDescent="0.25">
      <c r="G189" s="197"/>
      <c r="H189" s="234"/>
      <c r="I189" s="196"/>
    </row>
    <row r="190" spans="7:9" x14ac:dyDescent="0.25">
      <c r="G190" s="197"/>
      <c r="H190" s="234"/>
      <c r="I190" s="196"/>
    </row>
    <row r="191" spans="7:9" x14ac:dyDescent="0.25">
      <c r="G191" s="197"/>
      <c r="H191" s="234"/>
      <c r="I191" s="196"/>
    </row>
    <row r="192" spans="7:9" x14ac:dyDescent="0.25">
      <c r="G192" s="197"/>
      <c r="H192" s="234"/>
      <c r="I192" s="196"/>
    </row>
    <row r="193" spans="7:9" x14ac:dyDescent="0.25">
      <c r="G193" s="197"/>
      <c r="H193" s="234"/>
      <c r="I193" s="196"/>
    </row>
    <row r="194" spans="7:9" x14ac:dyDescent="0.25">
      <c r="G194" s="197"/>
      <c r="H194" s="234"/>
      <c r="I194" s="196"/>
    </row>
    <row r="195" spans="7:9" x14ac:dyDescent="0.25">
      <c r="G195" s="197"/>
      <c r="H195" s="234"/>
      <c r="I195" s="196"/>
    </row>
    <row r="196" spans="7:9" x14ac:dyDescent="0.25">
      <c r="G196" s="197"/>
      <c r="H196" s="234"/>
      <c r="I196" s="196"/>
    </row>
    <row r="197" spans="7:9" x14ac:dyDescent="0.25">
      <c r="G197" s="197"/>
      <c r="H197" s="234"/>
      <c r="I197" s="196"/>
    </row>
    <row r="198" spans="7:9" x14ac:dyDescent="0.25">
      <c r="G198" s="197"/>
      <c r="H198" s="234"/>
      <c r="I198" s="196"/>
    </row>
    <row r="199" spans="7:9" x14ac:dyDescent="0.25">
      <c r="G199" s="197"/>
      <c r="H199" s="234"/>
      <c r="I199" s="196"/>
    </row>
    <row r="200" spans="7:9" x14ac:dyDescent="0.25">
      <c r="G200" s="197"/>
      <c r="H200" s="234"/>
      <c r="I200" s="196"/>
    </row>
    <row r="201" spans="7:9" x14ac:dyDescent="0.25">
      <c r="G201" s="197"/>
      <c r="H201" s="234"/>
      <c r="I201" s="196"/>
    </row>
    <row r="202" spans="7:9" x14ac:dyDescent="0.25">
      <c r="G202" s="197"/>
      <c r="H202" s="234"/>
      <c r="I202" s="196"/>
    </row>
    <row r="203" spans="7:9" x14ac:dyDescent="0.25">
      <c r="G203" s="197"/>
      <c r="H203" s="234"/>
      <c r="I203" s="196"/>
    </row>
    <row r="204" spans="7:9" x14ac:dyDescent="0.25">
      <c r="G204" s="197"/>
      <c r="H204" s="234"/>
      <c r="I204" s="196"/>
    </row>
    <row r="205" spans="7:9" x14ac:dyDescent="0.25">
      <c r="G205" s="197"/>
      <c r="H205" s="234"/>
      <c r="I205" s="196"/>
    </row>
    <row r="206" spans="7:9" x14ac:dyDescent="0.25">
      <c r="G206" s="197"/>
      <c r="H206" s="234"/>
      <c r="I206" s="196"/>
    </row>
    <row r="207" spans="7:9" x14ac:dyDescent="0.25">
      <c r="G207" s="197"/>
      <c r="H207" s="234"/>
      <c r="I207" s="196"/>
    </row>
    <row r="208" spans="7:9" x14ac:dyDescent="0.25">
      <c r="G208" s="197"/>
      <c r="H208" s="234"/>
      <c r="I208" s="196"/>
    </row>
    <row r="209" spans="7:9" x14ac:dyDescent="0.25">
      <c r="G209" s="197"/>
      <c r="H209" s="234"/>
      <c r="I209" s="196"/>
    </row>
    <row r="210" spans="7:9" x14ac:dyDescent="0.25">
      <c r="G210" s="197"/>
      <c r="H210" s="234"/>
      <c r="I210" s="196"/>
    </row>
    <row r="211" spans="7:9" x14ac:dyDescent="0.25">
      <c r="G211" s="197"/>
      <c r="H211" s="234"/>
      <c r="I211" s="196"/>
    </row>
    <row r="212" spans="7:9" x14ac:dyDescent="0.25">
      <c r="G212" s="197"/>
      <c r="H212" s="234"/>
      <c r="I212" s="196"/>
    </row>
    <row r="213" spans="7:9" x14ac:dyDescent="0.25">
      <c r="G213" s="197"/>
      <c r="H213" s="234"/>
      <c r="I213" s="196"/>
    </row>
    <row r="214" spans="7:9" x14ac:dyDescent="0.25">
      <c r="G214" s="197"/>
      <c r="H214" s="234"/>
      <c r="I214" s="196"/>
    </row>
    <row r="215" spans="7:9" x14ac:dyDescent="0.25">
      <c r="G215" s="197"/>
      <c r="H215" s="234"/>
      <c r="I215" s="196"/>
    </row>
    <row r="216" spans="7:9" x14ac:dyDescent="0.25">
      <c r="G216" s="197"/>
      <c r="H216" s="234"/>
      <c r="I216" s="196"/>
    </row>
    <row r="217" spans="7:9" x14ac:dyDescent="0.25">
      <c r="G217" s="197"/>
      <c r="H217" s="234"/>
      <c r="I217" s="196"/>
    </row>
    <row r="218" spans="7:9" x14ac:dyDescent="0.25">
      <c r="G218" s="197"/>
      <c r="H218" s="234"/>
      <c r="I218" s="196"/>
    </row>
    <row r="219" spans="7:9" x14ac:dyDescent="0.25">
      <c r="G219" s="197"/>
      <c r="H219" s="234"/>
      <c r="I219" s="196"/>
    </row>
    <row r="220" spans="7:9" x14ac:dyDescent="0.25">
      <c r="G220" s="197"/>
      <c r="H220" s="234"/>
      <c r="I220" s="196"/>
    </row>
    <row r="221" spans="7:9" x14ac:dyDescent="0.25">
      <c r="G221" s="197"/>
      <c r="H221" s="234"/>
      <c r="I221" s="196"/>
    </row>
    <row r="222" spans="7:9" x14ac:dyDescent="0.25">
      <c r="G222" s="197"/>
      <c r="H222" s="234"/>
      <c r="I222" s="196"/>
    </row>
    <row r="223" spans="7:9" x14ac:dyDescent="0.25">
      <c r="G223" s="197"/>
      <c r="H223" s="234"/>
      <c r="I223" s="196"/>
    </row>
    <row r="224" spans="7:9" x14ac:dyDescent="0.25">
      <c r="G224" s="197"/>
      <c r="H224" s="234"/>
      <c r="I224" s="196"/>
    </row>
    <row r="225" spans="7:9" x14ac:dyDescent="0.25">
      <c r="G225" s="197"/>
      <c r="H225" s="234"/>
      <c r="I225" s="196"/>
    </row>
    <row r="226" spans="7:9" x14ac:dyDescent="0.25">
      <c r="G226" s="197"/>
      <c r="H226" s="234"/>
      <c r="I226" s="196"/>
    </row>
    <row r="227" spans="7:9" x14ac:dyDescent="0.25">
      <c r="G227" s="197"/>
      <c r="H227" s="234"/>
      <c r="I227" s="196"/>
    </row>
    <row r="228" spans="7:9" x14ac:dyDescent="0.25">
      <c r="G228" s="197"/>
      <c r="H228" s="234"/>
      <c r="I228" s="196"/>
    </row>
    <row r="229" spans="7:9" x14ac:dyDescent="0.25">
      <c r="G229" s="197"/>
      <c r="H229" s="234"/>
      <c r="I229" s="196"/>
    </row>
    <row r="230" spans="7:9" x14ac:dyDescent="0.25">
      <c r="G230" s="197"/>
      <c r="H230" s="234"/>
      <c r="I230" s="196"/>
    </row>
    <row r="231" spans="7:9" x14ac:dyDescent="0.25">
      <c r="G231" s="197"/>
      <c r="H231" s="234"/>
      <c r="I231" s="196"/>
    </row>
    <row r="232" spans="7:9" x14ac:dyDescent="0.25">
      <c r="G232" s="197"/>
      <c r="H232" s="234"/>
      <c r="I232" s="196"/>
    </row>
    <row r="233" spans="7:9" x14ac:dyDescent="0.25">
      <c r="G233" s="197"/>
      <c r="H233" s="234"/>
      <c r="I233" s="196"/>
    </row>
    <row r="234" spans="7:9" x14ac:dyDescent="0.25">
      <c r="G234" s="197"/>
      <c r="H234" s="234"/>
      <c r="I234" s="196"/>
    </row>
    <row r="235" spans="7:9" x14ac:dyDescent="0.25">
      <c r="G235" s="197"/>
      <c r="H235" s="234"/>
      <c r="I235" s="196"/>
    </row>
    <row r="236" spans="7:9" x14ac:dyDescent="0.25">
      <c r="G236" s="197"/>
      <c r="H236" s="234"/>
      <c r="I236" s="196"/>
    </row>
    <row r="237" spans="7:9" x14ac:dyDescent="0.25">
      <c r="G237" s="197"/>
      <c r="H237" s="234"/>
      <c r="I237" s="196"/>
    </row>
    <row r="238" spans="7:9" x14ac:dyDescent="0.25">
      <c r="G238" s="197"/>
      <c r="H238" s="234"/>
      <c r="I238" s="196"/>
    </row>
    <row r="239" spans="7:9" x14ac:dyDescent="0.25">
      <c r="G239" s="197"/>
      <c r="H239" s="234"/>
      <c r="I239" s="196"/>
    </row>
    <row r="240" spans="7:9" x14ac:dyDescent="0.25">
      <c r="G240" s="197"/>
      <c r="H240" s="234"/>
      <c r="I240" s="196"/>
    </row>
    <row r="241" spans="7:9" x14ac:dyDescent="0.25">
      <c r="G241" s="197"/>
      <c r="H241" s="234"/>
      <c r="I241" s="196"/>
    </row>
    <row r="242" spans="7:9" x14ac:dyDescent="0.25">
      <c r="G242" s="197"/>
      <c r="H242" s="234"/>
      <c r="I242" s="196"/>
    </row>
    <row r="243" spans="7:9" x14ac:dyDescent="0.25">
      <c r="G243" s="197"/>
      <c r="H243" s="234"/>
      <c r="I243" s="196"/>
    </row>
    <row r="244" spans="7:9" x14ac:dyDescent="0.25">
      <c r="G244" s="197"/>
      <c r="H244" s="234"/>
      <c r="I244" s="196"/>
    </row>
    <row r="245" spans="7:9" x14ac:dyDescent="0.25">
      <c r="G245" s="197"/>
      <c r="H245" s="234"/>
      <c r="I245" s="196"/>
    </row>
  </sheetData>
  <mergeCells count="1">
    <mergeCell ref="A2:I2"/>
  </mergeCells>
  <phoneticPr fontId="8"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B3" zoomScaleNormal="100" workbookViewId="0">
      <selection activeCell="F39" sqref="F39"/>
    </sheetView>
  </sheetViews>
  <sheetFormatPr defaultColWidth="8.7265625" defaultRowHeight="15.5" x14ac:dyDescent="0.25"/>
  <cols>
    <col min="1" max="1" width="16.1796875" style="83" hidden="1" customWidth="1"/>
    <col min="2" max="2" width="28.7265625" style="83" customWidth="1"/>
    <col min="3" max="3" width="32" style="122" customWidth="1"/>
    <col min="4" max="4" width="21.1796875" style="122" customWidth="1"/>
    <col min="5" max="5" width="26.81640625" style="122" customWidth="1"/>
    <col min="6" max="6" width="22.1796875" style="122" customWidth="1"/>
    <col min="7" max="7" width="18.1796875" style="123" customWidth="1"/>
    <col min="8" max="8" width="14.54296875" style="83" customWidth="1"/>
    <col min="9" max="9" width="12" style="83" customWidth="1"/>
    <col min="10" max="10" width="12.7265625" style="83" customWidth="1"/>
    <col min="11" max="11" width="19.54296875" style="83" customWidth="1"/>
    <col min="12" max="12" width="19.81640625" style="83" customWidth="1"/>
    <col min="13" max="13" width="16.453125" style="83" customWidth="1"/>
    <col min="14" max="14" width="18.1796875" style="83" customWidth="1"/>
    <col min="15" max="15" width="16.453125" style="83" bestFit="1" customWidth="1"/>
    <col min="16" max="16" width="18.1796875" style="83" bestFit="1" customWidth="1"/>
    <col min="17" max="17" width="27.1796875" style="83" bestFit="1" customWidth="1"/>
    <col min="18" max="29" width="6.7265625" style="83" bestFit="1" customWidth="1"/>
    <col min="30" max="34" width="7.7265625" style="83" bestFit="1" customWidth="1"/>
    <col min="35" max="39" width="9.26953125" style="83" bestFit="1" customWidth="1"/>
    <col min="40" max="40" width="10.26953125" style="83" bestFit="1" customWidth="1"/>
    <col min="41" max="41" width="15" style="83" bestFit="1" customWidth="1"/>
    <col min="42" max="42" width="13.1796875" style="83" bestFit="1" customWidth="1"/>
    <col min="43" max="44" width="5.7265625" style="83" bestFit="1" customWidth="1"/>
    <col min="45" max="55" width="6.7265625" style="83" bestFit="1" customWidth="1"/>
    <col min="56" max="65" width="7.7265625" style="83" bestFit="1" customWidth="1"/>
    <col min="66" max="71" width="9.26953125" style="83" bestFit="1" customWidth="1"/>
    <col min="72" max="72" width="10.26953125" style="83" bestFit="1" customWidth="1"/>
    <col min="73" max="73" width="16.453125" style="83" bestFit="1" customWidth="1"/>
    <col min="74" max="74" width="11.7265625" style="83" bestFit="1" customWidth="1"/>
    <col min="75" max="16384" width="8.7265625" style="83"/>
  </cols>
  <sheetData>
    <row r="1" spans="1:7" ht="31" hidden="1" x14ac:dyDescent="0.25">
      <c r="B1" s="78"/>
      <c r="C1" s="121" t="s">
        <v>599</v>
      </c>
    </row>
    <row r="2" spans="1:7" ht="31" hidden="1" x14ac:dyDescent="0.35">
      <c r="A2" s="110"/>
      <c r="B2" s="110"/>
      <c r="C2" s="121"/>
      <c r="D2" s="124" t="s">
        <v>596</v>
      </c>
      <c r="E2" s="124" t="s">
        <v>597</v>
      </c>
      <c r="F2" s="124" t="s">
        <v>598</v>
      </c>
    </row>
    <row r="3" spans="1:7" ht="27" customHeight="1" x14ac:dyDescent="0.25">
      <c r="A3" s="400" t="s">
        <v>628</v>
      </c>
      <c r="B3" s="401"/>
      <c r="C3" s="401"/>
      <c r="D3" s="401"/>
      <c r="E3" s="401"/>
      <c r="F3" s="401"/>
      <c r="G3" s="402"/>
    </row>
    <row r="4" spans="1:7" hidden="1" x14ac:dyDescent="0.25">
      <c r="A4" s="99"/>
      <c r="B4" s="99"/>
      <c r="C4" s="99"/>
      <c r="D4" s="358" t="s">
        <v>150</v>
      </c>
      <c r="E4" s="99"/>
      <c r="F4" s="99"/>
      <c r="G4" s="99"/>
    </row>
    <row r="5" spans="1:7" x14ac:dyDescent="0.25">
      <c r="A5" s="358" t="s">
        <v>629</v>
      </c>
      <c r="B5" s="358" t="s">
        <v>194</v>
      </c>
      <c r="C5" s="358" t="s">
        <v>182</v>
      </c>
      <c r="D5" s="99" t="s">
        <v>525</v>
      </c>
      <c r="E5" s="99" t="s">
        <v>583</v>
      </c>
      <c r="F5" s="99" t="s">
        <v>630</v>
      </c>
      <c r="G5" s="99" t="s">
        <v>631</v>
      </c>
    </row>
    <row r="6" spans="1:7" x14ac:dyDescent="0.25">
      <c r="A6" s="99" t="s">
        <v>25</v>
      </c>
      <c r="B6" s="99"/>
      <c r="C6" s="99"/>
      <c r="D6" s="125"/>
      <c r="E6" s="125"/>
      <c r="F6" s="125"/>
      <c r="G6" s="125"/>
    </row>
    <row r="7" spans="1:7" x14ac:dyDescent="0.25">
      <c r="A7"/>
      <c r="B7"/>
      <c r="C7"/>
      <c r="D7"/>
      <c r="E7"/>
      <c r="F7"/>
      <c r="G7"/>
    </row>
    <row r="8" spans="1:7" x14ac:dyDescent="0.25">
      <c r="A8"/>
      <c r="B8"/>
      <c r="C8"/>
      <c r="D8"/>
      <c r="E8"/>
      <c r="F8"/>
      <c r="G8"/>
    </row>
    <row r="9" spans="1:7" x14ac:dyDescent="0.25">
      <c r="A9"/>
      <c r="B9"/>
      <c r="C9"/>
      <c r="D9"/>
      <c r="E9"/>
      <c r="F9"/>
      <c r="G9"/>
    </row>
    <row r="10" spans="1:7" x14ac:dyDescent="0.25">
      <c r="A10"/>
      <c r="B10"/>
      <c r="C10"/>
      <c r="D10"/>
      <c r="E10"/>
      <c r="F10"/>
      <c r="G10"/>
    </row>
    <row r="11" spans="1:7" x14ac:dyDescent="0.25">
      <c r="A11"/>
      <c r="B11"/>
      <c r="C11"/>
      <c r="D11"/>
      <c r="E11"/>
      <c r="F11"/>
      <c r="G11"/>
    </row>
    <row r="12" spans="1:7" x14ac:dyDescent="0.25">
      <c r="A12"/>
      <c r="B12"/>
      <c r="C12"/>
      <c r="D12"/>
      <c r="E12"/>
      <c r="F12"/>
      <c r="G12"/>
    </row>
    <row r="13" spans="1:7" x14ac:dyDescent="0.25">
      <c r="A13"/>
      <c r="B13"/>
      <c r="C13"/>
      <c r="D13"/>
      <c r="E13"/>
      <c r="F13"/>
      <c r="G13"/>
    </row>
    <row r="14" spans="1:7" x14ac:dyDescent="0.25">
      <c r="A14"/>
      <c r="B14"/>
      <c r="C14"/>
      <c r="D14"/>
      <c r="E14"/>
      <c r="F14"/>
      <c r="G14"/>
    </row>
    <row r="15" spans="1:7" x14ac:dyDescent="0.25">
      <c r="A15"/>
      <c r="B15"/>
      <c r="C15"/>
      <c r="D15"/>
      <c r="E15"/>
      <c r="F15"/>
      <c r="G15"/>
    </row>
    <row r="16" spans="1:7" x14ac:dyDescent="0.25">
      <c r="A16"/>
      <c r="B16"/>
      <c r="C16"/>
      <c r="D16"/>
      <c r="E16"/>
      <c r="F16"/>
      <c r="G16"/>
    </row>
    <row r="17" spans="1:12" x14ac:dyDescent="0.25">
      <c r="A17"/>
      <c r="B17"/>
      <c r="C17"/>
      <c r="D17"/>
      <c r="E17"/>
      <c r="F17"/>
      <c r="G17"/>
    </row>
    <row r="18" spans="1:12" x14ac:dyDescent="0.25">
      <c r="A18"/>
      <c r="B18"/>
      <c r="C18"/>
      <c r="D18"/>
      <c r="E18"/>
      <c r="F18"/>
      <c r="G18"/>
    </row>
    <row r="19" spans="1:12" x14ac:dyDescent="0.25">
      <c r="A19"/>
      <c r="B19"/>
      <c r="C19"/>
      <c r="D19"/>
      <c r="E19"/>
      <c r="F19"/>
      <c r="G19"/>
    </row>
    <row r="20" spans="1:12" x14ac:dyDescent="0.25">
      <c r="A20"/>
      <c r="B20"/>
      <c r="C20"/>
      <c r="D20"/>
      <c r="E20"/>
      <c r="F20"/>
      <c r="G20"/>
    </row>
    <row r="21" spans="1:12" x14ac:dyDescent="0.25">
      <c r="A21"/>
      <c r="B21"/>
      <c r="C21"/>
      <c r="D21"/>
      <c r="E21"/>
      <c r="F21"/>
      <c r="G21"/>
    </row>
    <row r="22" spans="1:12" x14ac:dyDescent="0.25">
      <c r="A22"/>
      <c r="B22"/>
      <c r="C22"/>
      <c r="D22"/>
      <c r="E22"/>
      <c r="F22"/>
      <c r="G22"/>
    </row>
    <row r="23" spans="1:12" x14ac:dyDescent="0.25">
      <c r="A23"/>
      <c r="B23"/>
      <c r="C23"/>
      <c r="D23"/>
      <c r="E23"/>
      <c r="F23"/>
      <c r="G23"/>
    </row>
    <row r="24" spans="1:12" x14ac:dyDescent="0.25">
      <c r="A24"/>
      <c r="B24"/>
      <c r="C24"/>
      <c r="D24"/>
      <c r="E24"/>
      <c r="F24"/>
      <c r="G24"/>
    </row>
    <row r="25" spans="1:12" x14ac:dyDescent="0.25">
      <c r="A25"/>
      <c r="B25"/>
      <c r="C25"/>
      <c r="D25"/>
      <c r="E25"/>
      <c r="F25"/>
      <c r="G25"/>
    </row>
    <row r="26" spans="1:12" x14ac:dyDescent="0.25">
      <c r="A26"/>
      <c r="B26"/>
      <c r="C26"/>
      <c r="D26"/>
      <c r="E26"/>
      <c r="F26"/>
      <c r="G26"/>
    </row>
    <row r="27" spans="1:12" x14ac:dyDescent="0.25">
      <c r="A27"/>
      <c r="B27"/>
      <c r="C27"/>
      <c r="D27"/>
      <c r="E27"/>
      <c r="F27"/>
      <c r="G27"/>
    </row>
    <row r="28" spans="1:12" x14ac:dyDescent="0.25">
      <c r="A28"/>
      <c r="B28"/>
      <c r="C28"/>
      <c r="D28"/>
      <c r="E28"/>
      <c r="F28"/>
      <c r="G28"/>
    </row>
    <row r="29" spans="1:12" x14ac:dyDescent="0.25">
      <c r="A29"/>
      <c r="B29"/>
      <c r="C29"/>
      <c r="D29"/>
      <c r="E29"/>
      <c r="F29"/>
      <c r="G29"/>
    </row>
    <row r="30" spans="1:12" s="78" customFormat="1" x14ac:dyDescent="0.25">
      <c r="A30"/>
      <c r="B30"/>
      <c r="C30"/>
      <c r="D30"/>
      <c r="E30"/>
      <c r="F30"/>
      <c r="G30"/>
      <c r="H30" s="85"/>
      <c r="I30" s="85"/>
      <c r="J30" s="85"/>
      <c r="K30" s="85"/>
      <c r="L30" s="85"/>
    </row>
    <row r="31" spans="1:12" x14ac:dyDescent="0.25">
      <c r="A31" s="126"/>
      <c r="B31" s="99"/>
      <c r="C31" s="125"/>
      <c r="D31" s="127"/>
      <c r="E31" s="127"/>
      <c r="F31" s="127"/>
      <c r="H31" s="85"/>
      <c r="I31" s="85"/>
      <c r="J31" s="85"/>
      <c r="K31" s="85"/>
      <c r="L31" s="85"/>
    </row>
    <row r="32" spans="1:12" x14ac:dyDescent="0.25">
      <c r="B32" s="107" t="s">
        <v>632</v>
      </c>
      <c r="C32" s="128" t="e">
        <f>SUM(BillDetail_List[Total Base Costs])</f>
        <v>#N/A</v>
      </c>
    </row>
    <row r="33" spans="2:3" x14ac:dyDescent="0.25">
      <c r="B33" s="129"/>
      <c r="C33" s="130"/>
    </row>
    <row r="34" spans="2:3" ht="17.149999999999999" customHeight="1" x14ac:dyDescent="0.25">
      <c r="B34" s="131" t="s">
        <v>639</v>
      </c>
      <c r="C34" s="99"/>
    </row>
    <row r="35" spans="2:3" x14ac:dyDescent="0.25">
      <c r="B35" s="99" t="s">
        <v>526</v>
      </c>
      <c r="C35" s="132" t="e">
        <f>SUM(BillDetail_List[SF on Base PC])</f>
        <v>#N/A</v>
      </c>
    </row>
    <row r="36" spans="2:3" x14ac:dyDescent="0.25">
      <c r="B36" s="99" t="s">
        <v>527</v>
      </c>
      <c r="C36" s="133" t="e">
        <f>SUM(BillDetail_List[Counsel''s SF])</f>
        <v>#N/A</v>
      </c>
    </row>
    <row r="37" spans="2:3" ht="31" x14ac:dyDescent="0.25">
      <c r="B37" s="99" t="s">
        <v>578</v>
      </c>
      <c r="C37" s="133" t="e">
        <f>SUM(SolSACSF)</f>
        <v>#N/A</v>
      </c>
    </row>
    <row r="38" spans="2:3" ht="31" x14ac:dyDescent="0.25">
      <c r="B38" s="99" t="s">
        <v>579</v>
      </c>
      <c r="C38" s="133" t="e">
        <f>SUM(CounselSACSF)</f>
        <v>#N/A</v>
      </c>
    </row>
    <row r="39" spans="2:3" x14ac:dyDescent="0.25">
      <c r="B39" s="99" t="s">
        <v>170</v>
      </c>
      <c r="C39" s="133">
        <f>SUM(BillDetail_List[ATE Premium])</f>
        <v>0</v>
      </c>
    </row>
    <row r="40" spans="2:3" ht="31" x14ac:dyDescent="0.25">
      <c r="B40" s="107" t="s">
        <v>640</v>
      </c>
      <c r="C40" s="128" t="e">
        <f>SUM(C35:C39)</f>
        <v>#N/A</v>
      </c>
    </row>
    <row r="41" spans="2:3" x14ac:dyDescent="0.25">
      <c r="B41" s="99"/>
      <c r="C41" s="133"/>
    </row>
    <row r="42" spans="2:3" x14ac:dyDescent="0.25">
      <c r="B42" s="131" t="s">
        <v>172</v>
      </c>
      <c r="C42" s="133"/>
    </row>
    <row r="43" spans="2:3" x14ac:dyDescent="0.25">
      <c r="B43" s="99" t="s">
        <v>641</v>
      </c>
      <c r="C43" s="134" t="e">
        <f>SUM(BillDetail_List[VAT on Base PC])+SUM(BillDetail_List[VAT on SF on Base PC])+SUM(VATONSACOSTS[VAT on Sol SF])</f>
        <v>#N/A</v>
      </c>
    </row>
    <row r="44" spans="2:3" x14ac:dyDescent="0.25">
      <c r="B44" s="99" t="s">
        <v>642</v>
      </c>
      <c r="C44" s="134" t="e">
        <f>SUM(BillDetail_List[VAT on Base Counsel Fees])+SUM(BillDetail_List[VAT on Counsel''s SF])+SUM(VATONSACOSTS[VAT on Csl SF])</f>
        <v>#N/A</v>
      </c>
    </row>
    <row r="45" spans="2:3" x14ac:dyDescent="0.25">
      <c r="B45" s="99" t="s">
        <v>643</v>
      </c>
      <c r="C45" s="125">
        <f>SUM(BillDetail_List[VAT On Other Disbs])</f>
        <v>0</v>
      </c>
    </row>
    <row r="46" spans="2:3" x14ac:dyDescent="0.25">
      <c r="B46" s="107" t="s">
        <v>644</v>
      </c>
      <c r="C46" s="128" t="e">
        <f>SUM(C43:C44)</f>
        <v>#N/A</v>
      </c>
    </row>
    <row r="47" spans="2:3" x14ac:dyDescent="0.25">
      <c r="B47" s="99"/>
      <c r="C47" s="133"/>
    </row>
    <row r="48" spans="2:3" ht="16" thickBot="1" x14ac:dyDescent="0.3">
      <c r="B48" s="135" t="s">
        <v>528</v>
      </c>
      <c r="C48" s="136" t="e">
        <f>C46+C40+C32</f>
        <v>#N/A</v>
      </c>
    </row>
  </sheetData>
  <mergeCells count="1">
    <mergeCell ref="A3:G3"/>
  </mergeCells>
  <pageMargins left="0.70866141732283472" right="0.70866141732283472" top="0.74803149606299213" bottom="0.74803149606299213" header="0.31496062992125984" footer="0.31496062992125984"/>
  <pageSetup paperSize="9" scale="62" orientation="landscape" r:id="rId2"/>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3"/>
  <sheetViews>
    <sheetView zoomScale="80" zoomScaleNormal="80" workbookViewId="0">
      <selection activeCell="B24" sqref="B24"/>
    </sheetView>
  </sheetViews>
  <sheetFormatPr defaultColWidth="9.81640625" defaultRowHeight="15.5" x14ac:dyDescent="0.25"/>
  <cols>
    <col min="1" max="1" width="42.1796875" style="42" customWidth="1"/>
    <col min="2" max="2" width="15.1796875" style="42" customWidth="1"/>
    <col min="3" max="3" width="13.453125" style="116" customWidth="1"/>
    <col min="4" max="4" width="17.7265625" style="116" customWidth="1"/>
    <col min="5" max="5" width="15.453125" style="120" customWidth="1"/>
    <col min="6" max="6" width="14.81640625" style="116" customWidth="1"/>
    <col min="7" max="7" width="28" style="116" customWidth="1"/>
    <col min="8" max="8" width="14.54296875" style="120" customWidth="1"/>
    <col min="9" max="9" width="21.54296875" style="120" customWidth="1"/>
    <col min="10" max="10" width="13.1796875" style="42" hidden="1" customWidth="1"/>
    <col min="11" max="11" width="13.1796875" style="42" bestFit="1" customWidth="1"/>
    <col min="12" max="16384" width="9.81640625" style="42"/>
  </cols>
  <sheetData>
    <row r="1" spans="1:11" ht="40" customHeight="1" x14ac:dyDescent="0.25">
      <c r="A1" s="406" t="s">
        <v>624</v>
      </c>
      <c r="B1" s="398"/>
      <c r="C1" s="398"/>
      <c r="D1" s="398"/>
      <c r="E1" s="398"/>
      <c r="F1" s="398"/>
      <c r="G1" s="398"/>
      <c r="H1" s="398"/>
      <c r="I1" s="398"/>
    </row>
    <row r="2" spans="1:11" s="48" customFormat="1" x14ac:dyDescent="0.25">
      <c r="A2" s="50"/>
      <c r="B2" s="50"/>
      <c r="C2" s="405" t="s">
        <v>195</v>
      </c>
      <c r="D2" s="404"/>
      <c r="E2" s="404"/>
      <c r="F2" s="403" t="s">
        <v>196</v>
      </c>
      <c r="G2" s="404"/>
      <c r="H2" s="404"/>
      <c r="I2" s="51" t="s">
        <v>529</v>
      </c>
    </row>
    <row r="3" spans="1:11" s="48" customFormat="1" ht="31" x14ac:dyDescent="0.25">
      <c r="A3" s="50" t="s">
        <v>563</v>
      </c>
      <c r="B3" s="50" t="s">
        <v>567</v>
      </c>
      <c r="C3" s="51" t="s">
        <v>189</v>
      </c>
      <c r="D3" s="51" t="s">
        <v>190</v>
      </c>
      <c r="E3" s="50" t="s">
        <v>553</v>
      </c>
      <c r="F3" s="51" t="s">
        <v>540</v>
      </c>
      <c r="G3" s="51" t="s">
        <v>648</v>
      </c>
      <c r="H3" s="50" t="s">
        <v>552</v>
      </c>
      <c r="I3" s="50" t="s">
        <v>188</v>
      </c>
      <c r="J3" s="49" t="s">
        <v>556</v>
      </c>
    </row>
    <row r="4" spans="1:11" x14ac:dyDescent="0.25">
      <c r="A4" s="7" t="s">
        <v>60</v>
      </c>
      <c r="B4" s="115" t="s">
        <v>221</v>
      </c>
      <c r="C4" s="7"/>
      <c r="D4" s="7"/>
      <c r="E4" s="352">
        <f>C4+D4</f>
        <v>0</v>
      </c>
      <c r="F4" s="7"/>
      <c r="G4" s="7"/>
      <c r="H4" s="352">
        <f>F4+G4</f>
        <v>0</v>
      </c>
      <c r="I4" s="352">
        <f>E4+H4</f>
        <v>0</v>
      </c>
    </row>
    <row r="5" spans="1:11" x14ac:dyDescent="0.25">
      <c r="A5" s="7" t="s">
        <v>151</v>
      </c>
      <c r="B5" s="8" t="s">
        <v>207</v>
      </c>
      <c r="C5" s="7"/>
      <c r="D5" s="7"/>
      <c r="E5" s="352">
        <f t="shared" ref="E5:E20" si="0">C5+D5</f>
        <v>0</v>
      </c>
      <c r="F5" s="7"/>
      <c r="G5" s="7"/>
      <c r="H5" s="352">
        <f t="shared" ref="H5:H20" si="1">F5+G5</f>
        <v>0</v>
      </c>
      <c r="I5" s="352">
        <f t="shared" ref="I5:I20" si="2">E5+H5</f>
        <v>0</v>
      </c>
    </row>
    <row r="6" spans="1:11" x14ac:dyDescent="0.25">
      <c r="A6" s="7" t="s">
        <v>231</v>
      </c>
      <c r="B6" s="115" t="s">
        <v>199</v>
      </c>
      <c r="C6" s="7"/>
      <c r="D6" s="7"/>
      <c r="E6" s="352">
        <f t="shared" si="0"/>
        <v>0</v>
      </c>
      <c r="F6" s="7"/>
      <c r="G6" s="7"/>
      <c r="H6" s="352">
        <f t="shared" si="1"/>
        <v>0</v>
      </c>
      <c r="I6" s="352">
        <f t="shared" si="2"/>
        <v>0</v>
      </c>
      <c r="K6" s="116"/>
    </row>
    <row r="7" spans="1:11" x14ac:dyDescent="0.25">
      <c r="A7" s="83" t="s">
        <v>152</v>
      </c>
      <c r="B7" s="115" t="s">
        <v>200</v>
      </c>
      <c r="C7" s="7"/>
      <c r="D7" s="7"/>
      <c r="E7" s="352">
        <f t="shared" si="0"/>
        <v>0</v>
      </c>
      <c r="F7" s="7"/>
      <c r="G7" s="7"/>
      <c r="H7" s="352">
        <f t="shared" si="1"/>
        <v>0</v>
      </c>
      <c r="I7" s="352">
        <f t="shared" si="2"/>
        <v>0</v>
      </c>
      <c r="K7" s="116"/>
    </row>
    <row r="8" spans="1:11" x14ac:dyDescent="0.25">
      <c r="A8" s="7" t="s">
        <v>149</v>
      </c>
      <c r="B8" s="115" t="s">
        <v>201</v>
      </c>
      <c r="C8" s="7"/>
      <c r="D8" s="7"/>
      <c r="E8" s="352">
        <f t="shared" si="0"/>
        <v>0</v>
      </c>
      <c r="F8" s="7"/>
      <c r="G8" s="7"/>
      <c r="H8" s="352">
        <f t="shared" si="1"/>
        <v>0</v>
      </c>
      <c r="I8" s="352">
        <f t="shared" si="2"/>
        <v>0</v>
      </c>
      <c r="K8" s="116"/>
    </row>
    <row r="9" spans="1:11" x14ac:dyDescent="0.25">
      <c r="A9" s="83" t="s">
        <v>186</v>
      </c>
      <c r="B9" s="115" t="s">
        <v>202</v>
      </c>
      <c r="C9" s="7"/>
      <c r="D9" s="7"/>
      <c r="E9" s="352">
        <f t="shared" si="0"/>
        <v>0</v>
      </c>
      <c r="F9" s="7"/>
      <c r="G9" s="7"/>
      <c r="H9" s="352">
        <f t="shared" si="1"/>
        <v>0</v>
      </c>
      <c r="I9" s="352">
        <f t="shared" si="2"/>
        <v>0</v>
      </c>
      <c r="K9" s="117"/>
    </row>
    <row r="10" spans="1:11" x14ac:dyDescent="0.25">
      <c r="A10" s="83" t="s">
        <v>23</v>
      </c>
      <c r="B10" s="115" t="s">
        <v>203</v>
      </c>
      <c r="C10" s="7"/>
      <c r="D10" s="7"/>
      <c r="E10" s="352">
        <f t="shared" si="0"/>
        <v>0</v>
      </c>
      <c r="F10" s="7"/>
      <c r="G10" s="7"/>
      <c r="H10" s="352">
        <f t="shared" si="1"/>
        <v>0</v>
      </c>
      <c r="I10" s="352">
        <f t="shared" si="2"/>
        <v>0</v>
      </c>
      <c r="J10" s="116"/>
    </row>
    <row r="11" spans="1:11" x14ac:dyDescent="0.25">
      <c r="A11" s="83" t="s">
        <v>153</v>
      </c>
      <c r="B11" s="115" t="s">
        <v>204</v>
      </c>
      <c r="C11" s="7"/>
      <c r="D11" s="7"/>
      <c r="E11" s="352">
        <f t="shared" si="0"/>
        <v>0</v>
      </c>
      <c r="F11" s="7"/>
      <c r="G11" s="7"/>
      <c r="H11" s="352">
        <f t="shared" si="1"/>
        <v>0</v>
      </c>
      <c r="I11" s="352">
        <f t="shared" si="2"/>
        <v>0</v>
      </c>
    </row>
    <row r="12" spans="1:11" x14ac:dyDescent="0.25">
      <c r="A12" s="7" t="s">
        <v>271</v>
      </c>
      <c r="B12" s="8" t="s">
        <v>270</v>
      </c>
      <c r="C12" s="7"/>
      <c r="D12" s="7"/>
      <c r="E12" s="352">
        <f t="shared" si="0"/>
        <v>0</v>
      </c>
      <c r="F12" s="7"/>
      <c r="G12" s="7"/>
      <c r="H12" s="352">
        <f t="shared" si="1"/>
        <v>0</v>
      </c>
      <c r="I12" s="352">
        <f t="shared" si="2"/>
        <v>0</v>
      </c>
    </row>
    <row r="13" spans="1:11" x14ac:dyDescent="0.25">
      <c r="A13" s="83" t="s">
        <v>191</v>
      </c>
      <c r="B13" s="8" t="s">
        <v>120</v>
      </c>
      <c r="C13" s="7"/>
      <c r="D13" s="7"/>
      <c r="E13" s="352">
        <f t="shared" si="0"/>
        <v>0</v>
      </c>
      <c r="F13" s="7"/>
      <c r="G13" s="7"/>
      <c r="H13" s="352">
        <f t="shared" si="1"/>
        <v>0</v>
      </c>
      <c r="I13" s="352">
        <f t="shared" si="2"/>
        <v>0</v>
      </c>
      <c r="J13" s="42" t="s">
        <v>611</v>
      </c>
    </row>
    <row r="14" spans="1:11" x14ac:dyDescent="0.25">
      <c r="A14" s="83" t="s">
        <v>35</v>
      </c>
      <c r="B14" s="8" t="s">
        <v>121</v>
      </c>
      <c r="C14" s="7"/>
      <c r="D14" s="7"/>
      <c r="E14" s="352">
        <f t="shared" si="0"/>
        <v>0</v>
      </c>
      <c r="F14" s="7"/>
      <c r="G14" s="7"/>
      <c r="H14" s="352">
        <f t="shared" si="1"/>
        <v>0</v>
      </c>
      <c r="I14" s="352">
        <f t="shared" si="2"/>
        <v>0</v>
      </c>
      <c r="J14" s="42" t="s">
        <v>611</v>
      </c>
    </row>
    <row r="15" spans="1:11" ht="31" x14ac:dyDescent="0.25">
      <c r="A15" s="7" t="s">
        <v>154</v>
      </c>
      <c r="B15" s="8" t="s">
        <v>208</v>
      </c>
      <c r="C15" s="7"/>
      <c r="D15" s="7"/>
      <c r="E15" s="352">
        <f t="shared" si="0"/>
        <v>0</v>
      </c>
      <c r="F15" s="7"/>
      <c r="G15" s="7"/>
      <c r="H15" s="352">
        <f t="shared" si="1"/>
        <v>0</v>
      </c>
      <c r="I15" s="352">
        <f t="shared" si="2"/>
        <v>0</v>
      </c>
    </row>
    <row r="16" spans="1:11" x14ac:dyDescent="0.25">
      <c r="A16" s="83" t="s">
        <v>24</v>
      </c>
      <c r="B16" s="8" t="s">
        <v>205</v>
      </c>
      <c r="C16" s="7"/>
      <c r="D16" s="7"/>
      <c r="E16" s="352">
        <f t="shared" si="0"/>
        <v>0</v>
      </c>
      <c r="F16" s="7"/>
      <c r="G16" s="7"/>
      <c r="H16" s="352">
        <f t="shared" si="1"/>
        <v>0</v>
      </c>
      <c r="I16" s="352">
        <f t="shared" si="2"/>
        <v>0</v>
      </c>
    </row>
    <row r="17" spans="1:10" x14ac:dyDescent="0.25">
      <c r="A17" s="83" t="s">
        <v>158</v>
      </c>
      <c r="B17" s="8" t="s">
        <v>206</v>
      </c>
      <c r="C17" s="7"/>
      <c r="D17" s="7"/>
      <c r="E17" s="352">
        <f t="shared" si="0"/>
        <v>0</v>
      </c>
      <c r="F17" s="7"/>
      <c r="G17" s="7"/>
      <c r="H17" s="352">
        <f t="shared" si="1"/>
        <v>0</v>
      </c>
      <c r="I17" s="352">
        <f t="shared" si="2"/>
        <v>0</v>
      </c>
      <c r="J17" s="42" t="s">
        <v>611</v>
      </c>
    </row>
    <row r="18" spans="1:10" x14ac:dyDescent="0.25">
      <c r="A18" s="7" t="s">
        <v>155</v>
      </c>
      <c r="B18" s="8" t="s">
        <v>209</v>
      </c>
      <c r="C18" s="7"/>
      <c r="D18" s="7"/>
      <c r="E18" s="352">
        <f t="shared" si="0"/>
        <v>0</v>
      </c>
      <c r="F18" s="7"/>
      <c r="G18" s="7"/>
      <c r="H18" s="352">
        <f t="shared" si="1"/>
        <v>0</v>
      </c>
      <c r="I18" s="352">
        <f t="shared" si="2"/>
        <v>0</v>
      </c>
    </row>
    <row r="19" spans="1:10" x14ac:dyDescent="0.25">
      <c r="A19" s="7" t="s">
        <v>193</v>
      </c>
      <c r="B19" s="8" t="s">
        <v>530</v>
      </c>
      <c r="C19" s="7"/>
      <c r="D19" s="7"/>
      <c r="E19" s="352">
        <f t="shared" si="0"/>
        <v>0</v>
      </c>
      <c r="F19" s="7"/>
      <c r="G19" s="7"/>
      <c r="H19" s="352">
        <f t="shared" si="1"/>
        <v>0</v>
      </c>
      <c r="I19" s="352">
        <f t="shared" si="2"/>
        <v>0</v>
      </c>
    </row>
    <row r="20" spans="1:10" x14ac:dyDescent="0.25">
      <c r="A20" s="7" t="s">
        <v>535</v>
      </c>
      <c r="B20" s="8" t="s">
        <v>531</v>
      </c>
      <c r="C20" s="7"/>
      <c r="D20" s="7"/>
      <c r="E20" s="352">
        <f t="shared" si="0"/>
        <v>0</v>
      </c>
      <c r="F20" s="7"/>
      <c r="G20" s="7"/>
      <c r="H20" s="352">
        <f t="shared" si="1"/>
        <v>0</v>
      </c>
      <c r="I20" s="352">
        <f t="shared" si="2"/>
        <v>0</v>
      </c>
    </row>
    <row r="21" spans="1:10" x14ac:dyDescent="0.25">
      <c r="A21" s="7" t="s">
        <v>542</v>
      </c>
      <c r="B21" s="8" t="s">
        <v>531</v>
      </c>
      <c r="C21" s="7"/>
      <c r="D21" s="7"/>
      <c r="E21" s="352">
        <f>C21+D21</f>
        <v>0</v>
      </c>
      <c r="F21" s="7"/>
      <c r="G21" s="7"/>
      <c r="H21" s="352">
        <f>F21+G21</f>
        <v>0</v>
      </c>
      <c r="I21" s="352">
        <f>E21+H21</f>
        <v>0</v>
      </c>
    </row>
    <row r="22" spans="1:10" x14ac:dyDescent="0.25">
      <c r="A22" s="7" t="s">
        <v>569</v>
      </c>
      <c r="B22" s="52" t="s">
        <v>171</v>
      </c>
      <c r="C22" s="352">
        <f t="shared" ref="C22:D22" si="3">SUM(C4:C21)</f>
        <v>0</v>
      </c>
      <c r="D22" s="352">
        <f t="shared" si="3"/>
        <v>0</v>
      </c>
      <c r="E22" s="352">
        <f>SUM(E4:E21)</f>
        <v>0</v>
      </c>
      <c r="F22" s="352">
        <f t="shared" ref="F22:G22" si="4">SUM(F4:F21)</f>
        <v>0</v>
      </c>
      <c r="G22" s="352">
        <f t="shared" si="4"/>
        <v>0</v>
      </c>
      <c r="H22" s="352">
        <f>SUM(H4:H21)</f>
        <v>0</v>
      </c>
      <c r="I22" s="352">
        <f>SUM(I4:I21)</f>
        <v>0</v>
      </c>
    </row>
    <row r="23" spans="1:10" s="118" customFormat="1" x14ac:dyDescent="0.25">
      <c r="A23" s="119"/>
      <c r="B23" s="119"/>
      <c r="C23" s="119"/>
      <c r="D23" s="117"/>
      <c r="E23" s="119"/>
      <c r="F23" s="119"/>
      <c r="G23" s="119"/>
      <c r="H23" s="119"/>
      <c r="I23" s="119"/>
    </row>
    <row r="24" spans="1:10" s="118" customFormat="1" x14ac:dyDescent="0.25">
      <c r="C24" s="117"/>
      <c r="D24" s="117"/>
      <c r="E24" s="117"/>
      <c r="F24" s="117"/>
      <c r="G24" s="117"/>
      <c r="H24" s="117"/>
      <c r="I24" s="117"/>
    </row>
    <row r="25" spans="1:10" s="118" customFormat="1" x14ac:dyDescent="0.25">
      <c r="C25" s="117"/>
      <c r="D25" s="117"/>
      <c r="E25" s="117"/>
      <c r="F25" s="117"/>
      <c r="G25" s="117"/>
      <c r="H25" s="117"/>
      <c r="I25" s="117"/>
    </row>
    <row r="26" spans="1:10" s="118" customFormat="1" x14ac:dyDescent="0.25">
      <c r="C26" s="117"/>
      <c r="D26" s="117"/>
      <c r="E26" s="117"/>
      <c r="F26" s="117"/>
      <c r="G26" s="117"/>
      <c r="H26" s="117"/>
      <c r="I26" s="117"/>
    </row>
    <row r="27" spans="1:10" s="118" customFormat="1" x14ac:dyDescent="0.25">
      <c r="C27" s="117"/>
      <c r="D27" s="117"/>
      <c r="E27" s="117"/>
      <c r="F27" s="117"/>
      <c r="G27" s="117"/>
      <c r="H27" s="117"/>
      <c r="I27" s="117"/>
    </row>
    <row r="28" spans="1:10" s="118" customFormat="1" x14ac:dyDescent="0.25">
      <c r="C28" s="117"/>
      <c r="D28" s="117"/>
      <c r="E28" s="117"/>
      <c r="F28" s="117"/>
      <c r="G28" s="117"/>
      <c r="H28" s="117"/>
      <c r="I28" s="117"/>
    </row>
    <row r="29" spans="1:10" s="118" customFormat="1" x14ac:dyDescent="0.25">
      <c r="C29" s="117"/>
      <c r="D29" s="117"/>
      <c r="E29" s="117"/>
      <c r="F29" s="117"/>
      <c r="G29" s="117"/>
      <c r="H29" s="117"/>
      <c r="I29" s="117"/>
    </row>
    <row r="30" spans="1:10" s="118" customFormat="1" x14ac:dyDescent="0.25">
      <c r="C30" s="117"/>
      <c r="D30" s="117"/>
      <c r="E30" s="117"/>
      <c r="F30" s="117"/>
      <c r="G30" s="117"/>
      <c r="H30" s="117"/>
      <c r="I30" s="117"/>
    </row>
    <row r="31" spans="1:10" s="118" customFormat="1" x14ac:dyDescent="0.25">
      <c r="C31" s="117"/>
      <c r="D31" s="117"/>
      <c r="E31" s="117"/>
      <c r="F31" s="117"/>
      <c r="G31" s="117"/>
      <c r="H31" s="117"/>
      <c r="I31" s="117"/>
    </row>
    <row r="32" spans="1:10" s="118" customFormat="1" x14ac:dyDescent="0.25">
      <c r="C32" s="117"/>
      <c r="D32" s="117"/>
      <c r="E32" s="117"/>
      <c r="F32" s="117"/>
      <c r="G32" s="117"/>
      <c r="H32" s="117"/>
      <c r="I32" s="117"/>
    </row>
    <row r="33" spans="3:9" s="118" customFormat="1" x14ac:dyDescent="0.25">
      <c r="C33" s="117"/>
      <c r="D33" s="117"/>
      <c r="E33" s="117"/>
      <c r="F33" s="117"/>
      <c r="G33" s="117"/>
      <c r="H33" s="117"/>
      <c r="I33" s="117"/>
    </row>
    <row r="34" spans="3:9" s="118" customFormat="1" x14ac:dyDescent="0.25">
      <c r="C34" s="117"/>
      <c r="D34" s="117"/>
      <c r="E34" s="117"/>
      <c r="F34" s="117"/>
      <c r="G34" s="117"/>
      <c r="H34" s="117"/>
      <c r="I34" s="117"/>
    </row>
    <row r="35" spans="3:9" s="118" customFormat="1" x14ac:dyDescent="0.25">
      <c r="C35" s="117"/>
      <c r="D35" s="117"/>
      <c r="E35" s="117"/>
      <c r="F35" s="117"/>
      <c r="G35" s="117"/>
      <c r="H35" s="117"/>
      <c r="I35" s="117"/>
    </row>
    <row r="36" spans="3:9" s="118" customFormat="1" x14ac:dyDescent="0.25">
      <c r="C36" s="117"/>
      <c r="D36" s="117"/>
      <c r="E36" s="117"/>
      <c r="F36" s="117"/>
      <c r="G36" s="117"/>
      <c r="H36" s="117"/>
      <c r="I36" s="117"/>
    </row>
    <row r="37" spans="3:9" s="118" customFormat="1" x14ac:dyDescent="0.25">
      <c r="C37" s="117"/>
      <c r="D37" s="117"/>
      <c r="E37" s="117"/>
      <c r="F37" s="117"/>
      <c r="G37" s="117"/>
      <c r="H37" s="117"/>
      <c r="I37" s="117"/>
    </row>
    <row r="38" spans="3:9" s="118" customFormat="1" x14ac:dyDescent="0.25">
      <c r="C38" s="117"/>
      <c r="D38" s="117"/>
      <c r="E38" s="117"/>
      <c r="F38" s="117"/>
      <c r="G38" s="117"/>
      <c r="H38" s="117"/>
      <c r="I38" s="117"/>
    </row>
    <row r="39" spans="3:9" s="118" customFormat="1" x14ac:dyDescent="0.25">
      <c r="C39" s="117"/>
      <c r="D39" s="117"/>
      <c r="E39" s="117"/>
      <c r="F39" s="117"/>
      <c r="G39" s="117"/>
      <c r="H39" s="117"/>
      <c r="I39" s="117"/>
    </row>
    <row r="40" spans="3:9" s="118" customFormat="1" x14ac:dyDescent="0.25">
      <c r="C40" s="117"/>
      <c r="D40" s="117"/>
      <c r="E40" s="117"/>
      <c r="F40" s="117"/>
      <c r="G40" s="117"/>
      <c r="H40" s="117"/>
      <c r="I40" s="117"/>
    </row>
    <row r="41" spans="3:9" s="118" customFormat="1" x14ac:dyDescent="0.25">
      <c r="C41" s="117"/>
      <c r="D41" s="117"/>
      <c r="E41" s="117"/>
      <c r="F41" s="117"/>
      <c r="G41" s="117"/>
      <c r="H41" s="117"/>
      <c r="I41" s="117"/>
    </row>
    <row r="42" spans="3:9" s="118" customFormat="1" x14ac:dyDescent="0.25">
      <c r="C42" s="117"/>
      <c r="D42" s="117"/>
      <c r="E42" s="117"/>
      <c r="F42" s="117"/>
      <c r="G42" s="117"/>
      <c r="H42" s="117"/>
      <c r="I42" s="117"/>
    </row>
    <row r="43" spans="3:9" s="118" customFormat="1" x14ac:dyDescent="0.25">
      <c r="C43" s="117"/>
      <c r="D43" s="117"/>
      <c r="E43" s="117"/>
      <c r="F43" s="117"/>
      <c r="G43" s="117"/>
      <c r="H43" s="117"/>
      <c r="I43" s="117"/>
    </row>
    <row r="44" spans="3:9" s="118" customFormat="1" x14ac:dyDescent="0.25">
      <c r="C44" s="117"/>
      <c r="D44" s="117"/>
      <c r="E44" s="117"/>
      <c r="F44" s="117"/>
      <c r="G44" s="117"/>
      <c r="H44" s="117"/>
      <c r="I44" s="117"/>
    </row>
    <row r="45" spans="3:9" s="118" customFormat="1" x14ac:dyDescent="0.25">
      <c r="C45" s="117"/>
      <c r="D45" s="117"/>
      <c r="E45" s="117"/>
      <c r="F45" s="117"/>
      <c r="G45" s="117"/>
      <c r="H45" s="117"/>
      <c r="I45" s="117"/>
    </row>
    <row r="46" spans="3:9" s="118" customFormat="1" x14ac:dyDescent="0.25">
      <c r="C46" s="117"/>
      <c r="D46" s="117"/>
      <c r="E46" s="117"/>
      <c r="F46" s="117"/>
      <c r="G46" s="117"/>
      <c r="H46" s="117"/>
      <c r="I46" s="117"/>
    </row>
    <row r="47" spans="3:9" s="118" customFormat="1" x14ac:dyDescent="0.25">
      <c r="C47" s="117"/>
      <c r="D47" s="117"/>
      <c r="E47" s="117"/>
      <c r="F47" s="117"/>
      <c r="G47" s="117"/>
      <c r="H47" s="117"/>
      <c r="I47" s="117"/>
    </row>
    <row r="48" spans="3:9" s="118" customFormat="1" x14ac:dyDescent="0.25">
      <c r="C48" s="117"/>
      <c r="D48" s="117"/>
      <c r="E48" s="117"/>
      <c r="F48" s="117"/>
      <c r="G48" s="117"/>
      <c r="H48" s="117"/>
      <c r="I48" s="117"/>
    </row>
    <row r="49" spans="3:9" s="118" customFormat="1" x14ac:dyDescent="0.25">
      <c r="C49" s="117"/>
      <c r="D49" s="117"/>
      <c r="E49" s="117"/>
      <c r="F49" s="117"/>
      <c r="G49" s="117"/>
      <c r="H49" s="117"/>
      <c r="I49" s="117"/>
    </row>
    <row r="50" spans="3:9" s="118" customFormat="1" x14ac:dyDescent="0.25">
      <c r="C50" s="117"/>
      <c r="D50" s="117"/>
      <c r="E50" s="117"/>
      <c r="F50" s="117"/>
      <c r="G50" s="117"/>
      <c r="H50" s="117"/>
      <c r="I50" s="117"/>
    </row>
    <row r="51" spans="3:9" s="118" customFormat="1" x14ac:dyDescent="0.25">
      <c r="C51" s="117"/>
      <c r="D51" s="117"/>
      <c r="E51" s="117"/>
      <c r="F51" s="117"/>
      <c r="G51" s="117"/>
      <c r="H51" s="117"/>
      <c r="I51" s="117"/>
    </row>
    <row r="52" spans="3:9" s="118" customFormat="1" x14ac:dyDescent="0.25">
      <c r="C52" s="117"/>
      <c r="D52" s="117"/>
      <c r="E52" s="117"/>
      <c r="F52" s="117"/>
      <c r="G52" s="117"/>
      <c r="H52" s="117"/>
      <c r="I52" s="117"/>
    </row>
    <row r="53" spans="3:9" s="118" customFormat="1" x14ac:dyDescent="0.25">
      <c r="C53" s="117"/>
      <c r="D53" s="117"/>
      <c r="E53" s="117"/>
      <c r="F53" s="117"/>
      <c r="G53" s="117"/>
      <c r="H53" s="117"/>
      <c r="I53" s="117"/>
    </row>
    <row r="54" spans="3:9" s="118" customFormat="1" x14ac:dyDescent="0.25">
      <c r="C54" s="117"/>
      <c r="D54" s="117"/>
      <c r="E54" s="117"/>
      <c r="F54" s="117"/>
      <c r="G54" s="117"/>
      <c r="H54" s="117"/>
      <c r="I54" s="117"/>
    </row>
    <row r="55" spans="3:9" s="118" customFormat="1" x14ac:dyDescent="0.25">
      <c r="C55" s="117"/>
      <c r="D55" s="117"/>
      <c r="E55" s="117"/>
      <c r="F55" s="117"/>
      <c r="G55" s="117"/>
      <c r="H55" s="117"/>
      <c r="I55" s="117"/>
    </row>
    <row r="56" spans="3:9" s="118" customFormat="1" x14ac:dyDescent="0.25">
      <c r="C56" s="117"/>
      <c r="D56" s="117"/>
      <c r="E56" s="117"/>
      <c r="F56" s="117"/>
      <c r="G56" s="117"/>
      <c r="H56" s="117"/>
      <c r="I56" s="117"/>
    </row>
    <row r="57" spans="3:9" s="118" customFormat="1" x14ac:dyDescent="0.25">
      <c r="C57" s="117"/>
      <c r="D57" s="117"/>
      <c r="E57" s="117"/>
      <c r="F57" s="117"/>
      <c r="G57" s="117"/>
      <c r="H57" s="117"/>
      <c r="I57" s="117"/>
    </row>
    <row r="58" spans="3:9" s="118" customFormat="1" x14ac:dyDescent="0.25">
      <c r="C58" s="117"/>
      <c r="D58" s="117"/>
      <c r="E58" s="117"/>
      <c r="F58" s="117"/>
      <c r="G58" s="117"/>
      <c r="H58" s="117"/>
      <c r="I58" s="117"/>
    </row>
    <row r="59" spans="3:9" s="118" customFormat="1" x14ac:dyDescent="0.25">
      <c r="C59" s="117"/>
      <c r="D59" s="117"/>
      <c r="E59" s="117"/>
      <c r="F59" s="117"/>
      <c r="G59" s="117"/>
      <c r="H59" s="117"/>
      <c r="I59" s="117"/>
    </row>
    <row r="60" spans="3:9" s="118" customFormat="1" x14ac:dyDescent="0.25">
      <c r="C60" s="117"/>
      <c r="D60" s="117"/>
      <c r="E60" s="117"/>
      <c r="F60" s="117"/>
      <c r="G60" s="117"/>
      <c r="H60" s="117"/>
      <c r="I60" s="117"/>
    </row>
    <row r="61" spans="3:9" s="118" customFormat="1" x14ac:dyDescent="0.25">
      <c r="C61" s="117"/>
      <c r="D61" s="117"/>
      <c r="E61" s="117"/>
      <c r="F61" s="117"/>
      <c r="G61" s="117"/>
      <c r="H61" s="117"/>
      <c r="I61" s="117"/>
    </row>
    <row r="62" spans="3:9" s="118" customFormat="1" x14ac:dyDescent="0.25">
      <c r="C62" s="117"/>
      <c r="D62" s="117"/>
      <c r="E62" s="117"/>
      <c r="F62" s="117"/>
      <c r="G62" s="117"/>
      <c r="H62" s="117"/>
      <c r="I62" s="117"/>
    </row>
    <row r="63" spans="3:9" s="118" customFormat="1" x14ac:dyDescent="0.25">
      <c r="C63" s="117"/>
      <c r="D63" s="117"/>
      <c r="E63" s="117"/>
      <c r="F63" s="117"/>
      <c r="G63" s="117"/>
      <c r="H63" s="117"/>
      <c r="I63" s="117"/>
    </row>
    <row r="64" spans="3:9" s="118" customFormat="1" x14ac:dyDescent="0.25">
      <c r="C64" s="117"/>
      <c r="D64" s="117"/>
      <c r="E64" s="117"/>
      <c r="F64" s="117"/>
      <c r="G64" s="117"/>
      <c r="H64" s="117"/>
      <c r="I64" s="117"/>
    </row>
    <row r="65" spans="3:9" s="118" customFormat="1" x14ac:dyDescent="0.25">
      <c r="C65" s="117"/>
      <c r="D65" s="117"/>
      <c r="E65" s="117"/>
      <c r="F65" s="117"/>
      <c r="G65" s="117"/>
      <c r="H65" s="117"/>
      <c r="I65" s="117"/>
    </row>
    <row r="66" spans="3:9" s="118" customFormat="1" x14ac:dyDescent="0.25">
      <c r="C66" s="117"/>
      <c r="D66" s="117"/>
      <c r="E66" s="117"/>
      <c r="F66" s="117"/>
      <c r="G66" s="117"/>
      <c r="H66" s="117"/>
      <c r="I66" s="117"/>
    </row>
    <row r="67" spans="3:9" s="118" customFormat="1" x14ac:dyDescent="0.25">
      <c r="C67" s="117"/>
      <c r="D67" s="117"/>
      <c r="E67" s="117"/>
      <c r="F67" s="117"/>
      <c r="G67" s="117"/>
      <c r="H67" s="117"/>
      <c r="I67" s="117"/>
    </row>
    <row r="68" spans="3:9" s="118" customFormat="1" x14ac:dyDescent="0.25">
      <c r="C68" s="117"/>
      <c r="D68" s="117"/>
      <c r="E68" s="117"/>
      <c r="F68" s="117"/>
      <c r="G68" s="117"/>
      <c r="H68" s="117"/>
      <c r="I68" s="117"/>
    </row>
    <row r="69" spans="3:9" s="118" customFormat="1" x14ac:dyDescent="0.25">
      <c r="C69" s="117"/>
      <c r="D69" s="117"/>
      <c r="E69" s="117"/>
      <c r="F69" s="117"/>
      <c r="G69" s="117"/>
      <c r="H69" s="117"/>
      <c r="I69" s="117"/>
    </row>
    <row r="70" spans="3:9" s="118" customFormat="1" x14ac:dyDescent="0.25">
      <c r="C70" s="117"/>
      <c r="D70" s="117"/>
      <c r="E70" s="117"/>
      <c r="F70" s="117"/>
      <c r="G70" s="117"/>
      <c r="H70" s="117"/>
      <c r="I70" s="117"/>
    </row>
    <row r="71" spans="3:9" s="118" customFormat="1" x14ac:dyDescent="0.25">
      <c r="C71" s="117"/>
      <c r="D71" s="117"/>
      <c r="E71" s="117"/>
      <c r="F71" s="117"/>
      <c r="G71" s="117"/>
      <c r="H71" s="117"/>
      <c r="I71" s="117"/>
    </row>
    <row r="72" spans="3:9" s="118" customFormat="1" x14ac:dyDescent="0.25">
      <c r="C72" s="117"/>
      <c r="D72" s="117"/>
      <c r="E72" s="117"/>
      <c r="F72" s="117"/>
      <c r="G72" s="117"/>
      <c r="H72" s="117"/>
      <c r="I72" s="117"/>
    </row>
    <row r="73" spans="3:9" s="118" customFormat="1" x14ac:dyDescent="0.25">
      <c r="C73" s="117"/>
      <c r="D73" s="117"/>
      <c r="E73" s="117"/>
      <c r="F73" s="117"/>
      <c r="G73" s="117"/>
      <c r="H73" s="117"/>
      <c r="I73" s="117"/>
    </row>
    <row r="74" spans="3:9" s="118" customFormat="1" x14ac:dyDescent="0.25">
      <c r="C74" s="117"/>
      <c r="D74" s="117"/>
      <c r="E74" s="117"/>
      <c r="F74" s="117"/>
      <c r="G74" s="117"/>
      <c r="H74" s="117"/>
      <c r="I74" s="117"/>
    </row>
    <row r="75" spans="3:9" s="118" customFormat="1" x14ac:dyDescent="0.25">
      <c r="C75" s="117"/>
      <c r="D75" s="117"/>
      <c r="E75" s="117"/>
      <c r="F75" s="117"/>
      <c r="G75" s="117"/>
      <c r="H75" s="117"/>
      <c r="I75" s="117"/>
    </row>
    <row r="76" spans="3:9" s="118" customFormat="1" x14ac:dyDescent="0.25">
      <c r="C76" s="117"/>
      <c r="D76" s="117"/>
      <c r="E76" s="117"/>
      <c r="F76" s="117"/>
      <c r="G76" s="117"/>
      <c r="H76" s="117"/>
      <c r="I76" s="117"/>
    </row>
    <row r="77" spans="3:9" s="118" customFormat="1" x14ac:dyDescent="0.25">
      <c r="C77" s="117"/>
      <c r="D77" s="117"/>
      <c r="E77" s="117"/>
      <c r="F77" s="117"/>
      <c r="G77" s="117"/>
      <c r="H77" s="117"/>
      <c r="I77" s="117"/>
    </row>
    <row r="78" spans="3:9" s="118" customFormat="1" x14ac:dyDescent="0.25">
      <c r="C78" s="117"/>
      <c r="D78" s="117"/>
      <c r="E78" s="117"/>
      <c r="F78" s="117"/>
      <c r="G78" s="117"/>
      <c r="H78" s="117"/>
      <c r="I78" s="117"/>
    </row>
    <row r="79" spans="3:9" s="118" customFormat="1" x14ac:dyDescent="0.25">
      <c r="C79" s="117"/>
      <c r="D79" s="117"/>
      <c r="E79" s="117"/>
      <c r="F79" s="117"/>
      <c r="G79" s="117"/>
      <c r="H79" s="117"/>
      <c r="I79" s="117"/>
    </row>
    <row r="80" spans="3:9" s="118" customFormat="1" x14ac:dyDescent="0.25">
      <c r="C80" s="117"/>
      <c r="D80" s="117"/>
      <c r="E80" s="117"/>
      <c r="F80" s="117"/>
      <c r="G80" s="117"/>
      <c r="H80" s="117"/>
      <c r="I80" s="117"/>
    </row>
    <row r="81" spans="3:9" s="118" customFormat="1" x14ac:dyDescent="0.25">
      <c r="C81" s="117"/>
      <c r="D81" s="117"/>
      <c r="E81" s="117"/>
      <c r="F81" s="117"/>
      <c r="G81" s="117"/>
      <c r="H81" s="117"/>
      <c r="I81" s="117"/>
    </row>
    <row r="82" spans="3:9" s="118" customFormat="1" x14ac:dyDescent="0.25">
      <c r="C82" s="117"/>
      <c r="D82" s="117"/>
      <c r="E82" s="117"/>
      <c r="F82" s="117"/>
      <c r="G82" s="117"/>
      <c r="H82" s="117"/>
      <c r="I82" s="117"/>
    </row>
    <row r="83" spans="3:9" s="118" customFormat="1" x14ac:dyDescent="0.25">
      <c r="C83" s="117"/>
      <c r="D83" s="117"/>
      <c r="E83" s="117"/>
      <c r="F83" s="117"/>
      <c r="G83" s="117"/>
      <c r="H83" s="117"/>
      <c r="I83" s="117"/>
    </row>
    <row r="84" spans="3:9" s="118" customFormat="1" x14ac:dyDescent="0.25">
      <c r="C84" s="117"/>
      <c r="D84" s="117"/>
      <c r="E84" s="117"/>
      <c r="F84" s="117"/>
      <c r="G84" s="117"/>
      <c r="H84" s="117"/>
      <c r="I84" s="117"/>
    </row>
    <row r="85" spans="3:9" s="118" customFormat="1" x14ac:dyDescent="0.25">
      <c r="C85" s="117"/>
      <c r="D85" s="117"/>
      <c r="E85" s="117"/>
      <c r="F85" s="117"/>
      <c r="G85" s="117"/>
      <c r="H85" s="117"/>
      <c r="I85" s="117"/>
    </row>
    <row r="86" spans="3:9" s="118" customFormat="1" x14ac:dyDescent="0.25">
      <c r="C86" s="117"/>
      <c r="D86" s="117"/>
      <c r="E86" s="117"/>
      <c r="F86" s="117"/>
      <c r="G86" s="117"/>
      <c r="H86" s="117"/>
      <c r="I86" s="117"/>
    </row>
    <row r="87" spans="3:9" s="118" customFormat="1" x14ac:dyDescent="0.25">
      <c r="C87" s="117"/>
      <c r="D87" s="117"/>
      <c r="E87" s="117"/>
      <c r="F87" s="117"/>
      <c r="G87" s="117"/>
      <c r="H87" s="117"/>
      <c r="I87" s="117"/>
    </row>
    <row r="88" spans="3:9" s="118" customFormat="1" x14ac:dyDescent="0.25">
      <c r="C88" s="117"/>
      <c r="D88" s="117"/>
      <c r="E88" s="117"/>
      <c r="F88" s="117"/>
      <c r="G88" s="117"/>
      <c r="H88" s="117"/>
      <c r="I88" s="117"/>
    </row>
    <row r="89" spans="3:9" s="118" customFormat="1" x14ac:dyDescent="0.25">
      <c r="C89" s="117"/>
      <c r="D89" s="117"/>
      <c r="E89" s="117"/>
      <c r="F89" s="117"/>
      <c r="G89" s="117"/>
      <c r="H89" s="117"/>
      <c r="I89" s="117"/>
    </row>
    <row r="90" spans="3:9" s="118" customFormat="1" x14ac:dyDescent="0.25">
      <c r="C90" s="117"/>
      <c r="D90" s="117"/>
      <c r="E90" s="117"/>
      <c r="F90" s="117"/>
      <c r="G90" s="117"/>
      <c r="H90" s="117"/>
      <c r="I90" s="117"/>
    </row>
    <row r="91" spans="3:9" s="118" customFormat="1" x14ac:dyDescent="0.25">
      <c r="C91" s="117"/>
      <c r="D91" s="117"/>
      <c r="E91" s="117"/>
      <c r="F91" s="117"/>
      <c r="G91" s="117"/>
      <c r="H91" s="117"/>
      <c r="I91" s="117"/>
    </row>
    <row r="92" spans="3:9" s="118" customFormat="1" x14ac:dyDescent="0.25">
      <c r="C92" s="117"/>
      <c r="D92" s="117"/>
      <c r="E92" s="117"/>
      <c r="F92" s="117"/>
      <c r="G92" s="117"/>
      <c r="H92" s="117"/>
      <c r="I92" s="117"/>
    </row>
    <row r="93" spans="3:9" s="118" customFormat="1" x14ac:dyDescent="0.25">
      <c r="C93" s="117"/>
      <c r="D93" s="117"/>
      <c r="E93" s="117"/>
      <c r="F93" s="117"/>
      <c r="G93" s="117"/>
      <c r="H93" s="117"/>
      <c r="I93" s="117"/>
    </row>
    <row r="94" spans="3:9" s="118" customFormat="1" x14ac:dyDescent="0.25">
      <c r="C94" s="117"/>
      <c r="D94" s="117"/>
      <c r="E94" s="117"/>
      <c r="F94" s="117"/>
      <c r="G94" s="117"/>
      <c r="H94" s="117"/>
      <c r="I94" s="117"/>
    </row>
    <row r="95" spans="3:9" s="118" customFormat="1" x14ac:dyDescent="0.25">
      <c r="C95" s="117"/>
      <c r="D95" s="117"/>
      <c r="E95" s="117"/>
      <c r="F95" s="117"/>
      <c r="G95" s="117"/>
      <c r="H95" s="117"/>
      <c r="I95" s="117"/>
    </row>
    <row r="96" spans="3:9" s="118" customFormat="1" x14ac:dyDescent="0.25">
      <c r="C96" s="117"/>
      <c r="D96" s="117"/>
      <c r="E96" s="117"/>
      <c r="F96" s="117"/>
      <c r="G96" s="117"/>
      <c r="H96" s="117"/>
      <c r="I96" s="117"/>
    </row>
    <row r="97" spans="3:9" s="118" customFormat="1" x14ac:dyDescent="0.25">
      <c r="C97" s="117"/>
      <c r="D97" s="117"/>
      <c r="E97" s="117"/>
      <c r="F97" s="117"/>
      <c r="G97" s="117"/>
      <c r="H97" s="117"/>
      <c r="I97" s="117"/>
    </row>
    <row r="98" spans="3:9" s="118" customFormat="1" x14ac:dyDescent="0.25">
      <c r="C98" s="117"/>
      <c r="D98" s="117"/>
      <c r="E98" s="117"/>
      <c r="F98" s="117"/>
      <c r="G98" s="117"/>
      <c r="H98" s="117"/>
      <c r="I98" s="117"/>
    </row>
    <row r="99" spans="3:9" s="118" customFormat="1" x14ac:dyDescent="0.25">
      <c r="C99" s="117"/>
      <c r="D99" s="117"/>
      <c r="E99" s="117"/>
      <c r="F99" s="117"/>
      <c r="G99" s="117"/>
      <c r="H99" s="117"/>
      <c r="I99" s="117"/>
    </row>
    <row r="100" spans="3:9" s="118" customFormat="1" x14ac:dyDescent="0.25">
      <c r="C100" s="117"/>
      <c r="D100" s="117"/>
      <c r="E100" s="117"/>
      <c r="F100" s="117"/>
      <c r="G100" s="117"/>
      <c r="H100" s="117"/>
      <c r="I100" s="117"/>
    </row>
    <row r="101" spans="3:9" s="118" customFormat="1" x14ac:dyDescent="0.25">
      <c r="C101" s="117"/>
      <c r="D101" s="117"/>
      <c r="E101" s="117"/>
      <c r="F101" s="117"/>
      <c r="G101" s="117"/>
      <c r="H101" s="117"/>
      <c r="I101" s="117"/>
    </row>
    <row r="102" spans="3:9" s="118" customFormat="1" x14ac:dyDescent="0.25">
      <c r="C102" s="117"/>
      <c r="D102" s="117"/>
      <c r="E102" s="117"/>
      <c r="F102" s="117"/>
      <c r="G102" s="117"/>
      <c r="H102" s="117"/>
      <c r="I102" s="117"/>
    </row>
    <row r="103" spans="3:9" s="118" customFormat="1" x14ac:dyDescent="0.25">
      <c r="C103" s="117"/>
      <c r="D103" s="117"/>
      <c r="E103" s="117"/>
      <c r="F103" s="117"/>
      <c r="G103" s="117"/>
      <c r="H103" s="117"/>
      <c r="I103" s="117"/>
    </row>
    <row r="104" spans="3:9" s="118" customFormat="1" x14ac:dyDescent="0.25">
      <c r="C104" s="117"/>
      <c r="D104" s="117"/>
      <c r="E104" s="117"/>
      <c r="F104" s="117"/>
      <c r="G104" s="117"/>
      <c r="H104" s="117"/>
      <c r="I104" s="117"/>
    </row>
    <row r="105" spans="3:9" s="118" customFormat="1" x14ac:dyDescent="0.25">
      <c r="C105" s="117"/>
      <c r="D105" s="117"/>
      <c r="E105" s="117"/>
      <c r="F105" s="117"/>
      <c r="G105" s="117"/>
      <c r="H105" s="117"/>
      <c r="I105" s="117"/>
    </row>
    <row r="106" spans="3:9" s="118" customFormat="1" x14ac:dyDescent="0.25">
      <c r="C106" s="117"/>
      <c r="D106" s="117"/>
      <c r="E106" s="117"/>
      <c r="F106" s="117"/>
      <c r="G106" s="117"/>
      <c r="H106" s="117"/>
      <c r="I106" s="117"/>
    </row>
    <row r="107" spans="3:9" s="118" customFormat="1" x14ac:dyDescent="0.25">
      <c r="C107" s="117"/>
      <c r="D107" s="117"/>
      <c r="E107" s="117"/>
      <c r="F107" s="117"/>
      <c r="G107" s="117"/>
      <c r="H107" s="117"/>
      <c r="I107" s="117"/>
    </row>
    <row r="108" spans="3:9" s="118" customFormat="1" x14ac:dyDescent="0.25">
      <c r="C108" s="117"/>
      <c r="D108" s="117"/>
      <c r="E108" s="117"/>
      <c r="F108" s="117"/>
      <c r="G108" s="117"/>
      <c r="H108" s="117"/>
      <c r="I108" s="117"/>
    </row>
    <row r="109" spans="3:9" s="118" customFormat="1" x14ac:dyDescent="0.25">
      <c r="C109" s="117"/>
      <c r="D109" s="117"/>
      <c r="E109" s="117"/>
      <c r="F109" s="117"/>
      <c r="G109" s="117"/>
      <c r="H109" s="117"/>
      <c r="I109" s="117"/>
    </row>
    <row r="110" spans="3:9" s="118" customFormat="1" x14ac:dyDescent="0.25">
      <c r="C110" s="117"/>
      <c r="D110" s="117"/>
      <c r="E110" s="117"/>
      <c r="F110" s="117"/>
      <c r="G110" s="117"/>
      <c r="H110" s="117"/>
      <c r="I110" s="117"/>
    </row>
    <row r="111" spans="3:9" s="118" customFormat="1" x14ac:dyDescent="0.25">
      <c r="C111" s="117"/>
      <c r="D111" s="117"/>
      <c r="E111" s="117"/>
      <c r="F111" s="117"/>
      <c r="G111" s="117"/>
      <c r="H111" s="117"/>
      <c r="I111" s="117"/>
    </row>
    <row r="112" spans="3:9" s="118" customFormat="1" x14ac:dyDescent="0.25">
      <c r="C112" s="117"/>
      <c r="D112" s="117"/>
      <c r="E112" s="117"/>
      <c r="F112" s="117"/>
      <c r="G112" s="117"/>
      <c r="H112" s="117"/>
      <c r="I112" s="117"/>
    </row>
    <row r="113" spans="3:9" s="118" customFormat="1" x14ac:dyDescent="0.25">
      <c r="C113" s="117"/>
      <c r="D113" s="117"/>
      <c r="E113" s="117"/>
      <c r="F113" s="117"/>
      <c r="G113" s="117"/>
      <c r="H113" s="117"/>
      <c r="I113" s="117"/>
    </row>
    <row r="114" spans="3:9" s="118" customFormat="1" x14ac:dyDescent="0.25">
      <c r="C114" s="117"/>
      <c r="D114" s="117"/>
      <c r="E114" s="117"/>
      <c r="F114" s="117"/>
      <c r="G114" s="117"/>
      <c r="H114" s="117"/>
      <c r="I114" s="117"/>
    </row>
    <row r="115" spans="3:9" s="118" customFormat="1" x14ac:dyDescent="0.25">
      <c r="C115" s="117"/>
      <c r="D115" s="117"/>
      <c r="E115" s="117"/>
      <c r="F115" s="117"/>
      <c r="G115" s="117"/>
      <c r="H115" s="117"/>
      <c r="I115" s="117"/>
    </row>
    <row r="116" spans="3:9" s="118" customFormat="1" x14ac:dyDescent="0.25">
      <c r="C116" s="117"/>
      <c r="D116" s="117"/>
      <c r="E116" s="117"/>
      <c r="F116" s="117"/>
      <c r="G116" s="117"/>
      <c r="H116" s="117"/>
      <c r="I116" s="117"/>
    </row>
    <row r="117" spans="3:9" s="118" customFormat="1" x14ac:dyDescent="0.25">
      <c r="C117" s="117"/>
      <c r="D117" s="117"/>
      <c r="E117" s="117"/>
      <c r="F117" s="117"/>
      <c r="G117" s="117"/>
      <c r="H117" s="117"/>
      <c r="I117" s="117"/>
    </row>
    <row r="118" spans="3:9" s="118" customFormat="1" x14ac:dyDescent="0.25">
      <c r="C118" s="117"/>
      <c r="D118" s="117"/>
      <c r="E118" s="117"/>
      <c r="F118" s="117"/>
      <c r="G118" s="117"/>
      <c r="H118" s="117"/>
      <c r="I118" s="117"/>
    </row>
    <row r="119" spans="3:9" s="118" customFormat="1" x14ac:dyDescent="0.25">
      <c r="C119" s="117"/>
      <c r="D119" s="117"/>
      <c r="E119" s="117"/>
      <c r="F119" s="117"/>
      <c r="G119" s="117"/>
      <c r="H119" s="117"/>
      <c r="I119" s="117"/>
    </row>
    <row r="120" spans="3:9" s="118" customFormat="1" x14ac:dyDescent="0.25">
      <c r="C120" s="117"/>
      <c r="D120" s="117"/>
      <c r="E120" s="117"/>
      <c r="F120" s="117"/>
      <c r="G120" s="117"/>
      <c r="H120" s="117"/>
      <c r="I120" s="117"/>
    </row>
    <row r="121" spans="3:9" s="118" customFormat="1" x14ac:dyDescent="0.25">
      <c r="C121" s="117"/>
      <c r="D121" s="117"/>
      <c r="E121" s="117"/>
      <c r="F121" s="117"/>
      <c r="G121" s="117"/>
      <c r="H121" s="117"/>
      <c r="I121" s="117"/>
    </row>
    <row r="122" spans="3:9" s="118" customFormat="1" x14ac:dyDescent="0.25">
      <c r="C122" s="117"/>
      <c r="D122" s="117"/>
      <c r="E122" s="117"/>
      <c r="F122" s="117"/>
      <c r="G122" s="117"/>
      <c r="H122" s="117"/>
      <c r="I122" s="117"/>
    </row>
    <row r="123" spans="3:9" s="118" customFormat="1" x14ac:dyDescent="0.25">
      <c r="C123" s="117"/>
      <c r="D123" s="117"/>
      <c r="E123" s="117"/>
      <c r="F123" s="117"/>
      <c r="G123" s="117"/>
      <c r="H123" s="117"/>
      <c r="I123" s="117"/>
    </row>
    <row r="124" spans="3:9" s="118" customFormat="1" x14ac:dyDescent="0.25">
      <c r="C124" s="117"/>
      <c r="D124" s="117"/>
      <c r="E124" s="117"/>
      <c r="F124" s="117"/>
      <c r="G124" s="117"/>
      <c r="H124" s="117"/>
      <c r="I124" s="117"/>
    </row>
    <row r="125" spans="3:9" s="118" customFormat="1" x14ac:dyDescent="0.25">
      <c r="C125" s="117"/>
      <c r="D125" s="117"/>
      <c r="E125" s="117"/>
      <c r="F125" s="117"/>
      <c r="G125" s="117"/>
      <c r="H125" s="117"/>
      <c r="I125" s="117"/>
    </row>
    <row r="126" spans="3:9" s="118" customFormat="1" x14ac:dyDescent="0.25">
      <c r="C126" s="117"/>
      <c r="D126" s="117"/>
      <c r="E126" s="117"/>
      <c r="F126" s="117"/>
      <c r="G126" s="117"/>
      <c r="H126" s="117"/>
      <c r="I126" s="117"/>
    </row>
    <row r="127" spans="3:9" s="118" customFormat="1" x14ac:dyDescent="0.25">
      <c r="C127" s="117"/>
      <c r="D127" s="117"/>
      <c r="E127" s="117"/>
      <c r="F127" s="117"/>
      <c r="G127" s="117"/>
      <c r="H127" s="117"/>
      <c r="I127" s="117"/>
    </row>
    <row r="128" spans="3:9" s="118" customFormat="1" x14ac:dyDescent="0.25">
      <c r="C128" s="117"/>
      <c r="D128" s="117"/>
      <c r="E128" s="117"/>
      <c r="F128" s="117"/>
      <c r="G128" s="117"/>
      <c r="H128" s="117"/>
      <c r="I128" s="117"/>
    </row>
    <row r="129" spans="3:9" s="118" customFormat="1" x14ac:dyDescent="0.25">
      <c r="C129" s="117"/>
      <c r="D129" s="117"/>
      <c r="E129" s="117"/>
      <c r="F129" s="117"/>
      <c r="G129" s="117"/>
      <c r="H129" s="117"/>
      <c r="I129" s="117"/>
    </row>
    <row r="130" spans="3:9" s="118" customFormat="1" x14ac:dyDescent="0.25">
      <c r="C130" s="117"/>
      <c r="D130" s="117"/>
      <c r="E130" s="117"/>
      <c r="F130" s="117"/>
      <c r="G130" s="117"/>
      <c r="H130" s="117"/>
      <c r="I130" s="117"/>
    </row>
    <row r="131" spans="3:9" s="118" customFormat="1" x14ac:dyDescent="0.25">
      <c r="C131" s="117"/>
      <c r="D131" s="117"/>
      <c r="E131" s="117"/>
      <c r="F131" s="117"/>
      <c r="G131" s="117"/>
      <c r="H131" s="117"/>
      <c r="I131" s="117"/>
    </row>
    <row r="132" spans="3:9" s="118" customFormat="1" x14ac:dyDescent="0.25">
      <c r="C132" s="117"/>
      <c r="D132" s="117"/>
      <c r="E132" s="117"/>
      <c r="F132" s="117"/>
      <c r="G132" s="117"/>
      <c r="H132" s="117"/>
      <c r="I132" s="117"/>
    </row>
    <row r="133" spans="3:9" s="118" customFormat="1" x14ac:dyDescent="0.25">
      <c r="C133" s="117"/>
      <c r="D133" s="117"/>
      <c r="E133" s="117"/>
      <c r="F133" s="117"/>
      <c r="G133" s="117"/>
      <c r="H133" s="117"/>
      <c r="I133" s="117"/>
    </row>
    <row r="134" spans="3:9" s="118" customFormat="1" x14ac:dyDescent="0.25">
      <c r="C134" s="117"/>
      <c r="D134" s="117"/>
      <c r="E134" s="117"/>
      <c r="F134" s="117"/>
      <c r="G134" s="117"/>
      <c r="H134" s="117"/>
      <c r="I134" s="117"/>
    </row>
    <row r="135" spans="3:9" s="118" customFormat="1" x14ac:dyDescent="0.25">
      <c r="C135" s="117"/>
      <c r="D135" s="117"/>
      <c r="E135" s="117"/>
      <c r="F135" s="117"/>
      <c r="G135" s="117"/>
      <c r="H135" s="117"/>
      <c r="I135" s="117"/>
    </row>
    <row r="136" spans="3:9" s="118" customFormat="1" x14ac:dyDescent="0.25">
      <c r="C136" s="117"/>
      <c r="D136" s="117"/>
      <c r="E136" s="117"/>
      <c r="F136" s="117"/>
      <c r="G136" s="117"/>
      <c r="H136" s="117"/>
      <c r="I136" s="117"/>
    </row>
    <row r="137" spans="3:9" s="118" customFormat="1" x14ac:dyDescent="0.25">
      <c r="C137" s="117"/>
      <c r="D137" s="117"/>
      <c r="E137" s="117"/>
      <c r="F137" s="117"/>
      <c r="G137" s="117"/>
      <c r="H137" s="117"/>
      <c r="I137" s="117"/>
    </row>
    <row r="138" spans="3:9" s="118" customFormat="1" x14ac:dyDescent="0.25">
      <c r="C138" s="117"/>
      <c r="D138" s="117"/>
      <c r="E138" s="117"/>
      <c r="F138" s="117"/>
      <c r="G138" s="117"/>
      <c r="H138" s="117"/>
      <c r="I138" s="117"/>
    </row>
    <row r="139" spans="3:9" s="118" customFormat="1" x14ac:dyDescent="0.25">
      <c r="C139" s="117"/>
      <c r="D139" s="117"/>
      <c r="E139" s="117"/>
      <c r="F139" s="117"/>
      <c r="G139" s="117"/>
      <c r="H139" s="117"/>
      <c r="I139" s="117"/>
    </row>
    <row r="140" spans="3:9" s="118" customFormat="1" x14ac:dyDescent="0.25">
      <c r="C140" s="117"/>
      <c r="D140" s="117"/>
      <c r="E140" s="117"/>
      <c r="F140" s="117"/>
      <c r="G140" s="117"/>
      <c r="H140" s="117"/>
      <c r="I140" s="117"/>
    </row>
    <row r="141" spans="3:9" s="118" customFormat="1" x14ac:dyDescent="0.25">
      <c r="C141" s="117"/>
      <c r="D141" s="117"/>
      <c r="E141" s="117"/>
      <c r="F141" s="117"/>
      <c r="G141" s="117"/>
      <c r="H141" s="117"/>
      <c r="I141" s="117"/>
    </row>
    <row r="142" spans="3:9" s="118" customFormat="1" x14ac:dyDescent="0.25">
      <c r="C142" s="117"/>
      <c r="D142" s="117"/>
      <c r="E142" s="117"/>
      <c r="F142" s="117"/>
      <c r="G142" s="117"/>
      <c r="H142" s="117"/>
      <c r="I142" s="117"/>
    </row>
    <row r="143" spans="3:9" s="118" customFormat="1" x14ac:dyDescent="0.25">
      <c r="C143" s="117"/>
      <c r="D143" s="117"/>
      <c r="E143" s="117"/>
      <c r="F143" s="117"/>
      <c r="G143" s="117"/>
      <c r="H143" s="117"/>
      <c r="I143" s="117"/>
    </row>
    <row r="144" spans="3:9" s="118" customFormat="1" x14ac:dyDescent="0.25">
      <c r="C144" s="117"/>
      <c r="D144" s="117"/>
      <c r="E144" s="117"/>
      <c r="F144" s="117"/>
      <c r="G144" s="117"/>
      <c r="H144" s="117"/>
      <c r="I144" s="117"/>
    </row>
    <row r="145" spans="3:9" s="118" customFormat="1" x14ac:dyDescent="0.25">
      <c r="C145" s="117"/>
      <c r="D145" s="117"/>
      <c r="E145" s="117"/>
      <c r="F145" s="117"/>
      <c r="G145" s="117"/>
      <c r="H145" s="117"/>
      <c r="I145" s="117"/>
    </row>
    <row r="146" spans="3:9" s="118" customFormat="1" x14ac:dyDescent="0.25">
      <c r="C146" s="117"/>
      <c r="D146" s="117"/>
      <c r="E146" s="117"/>
      <c r="F146" s="117"/>
      <c r="G146" s="117"/>
      <c r="H146" s="117"/>
      <c r="I146" s="117"/>
    </row>
    <row r="147" spans="3:9" s="118" customFormat="1" x14ac:dyDescent="0.25">
      <c r="C147" s="117"/>
      <c r="D147" s="117"/>
      <c r="E147" s="117"/>
      <c r="F147" s="117"/>
      <c r="G147" s="117"/>
      <c r="H147" s="117"/>
      <c r="I147" s="117"/>
    </row>
    <row r="148" spans="3:9" s="118" customFormat="1" x14ac:dyDescent="0.25">
      <c r="C148" s="117"/>
      <c r="D148" s="117"/>
      <c r="E148" s="117"/>
      <c r="F148" s="117"/>
      <c r="G148" s="117"/>
      <c r="H148" s="117"/>
      <c r="I148" s="117"/>
    </row>
    <row r="149" spans="3:9" s="118" customFormat="1" x14ac:dyDescent="0.25">
      <c r="C149" s="117"/>
      <c r="D149" s="117"/>
      <c r="E149" s="117"/>
      <c r="F149" s="117"/>
      <c r="G149" s="117"/>
      <c r="H149" s="117"/>
      <c r="I149" s="117"/>
    </row>
    <row r="150" spans="3:9" s="118" customFormat="1" x14ac:dyDescent="0.25">
      <c r="C150" s="117"/>
      <c r="D150" s="117"/>
      <c r="E150" s="117"/>
      <c r="F150" s="117"/>
      <c r="G150" s="117"/>
      <c r="H150" s="117"/>
      <c r="I150" s="117"/>
    </row>
    <row r="151" spans="3:9" s="118" customFormat="1" x14ac:dyDescent="0.25">
      <c r="C151" s="117"/>
      <c r="D151" s="117"/>
      <c r="E151" s="117"/>
      <c r="F151" s="117"/>
      <c r="G151" s="117"/>
      <c r="H151" s="117"/>
      <c r="I151" s="117"/>
    </row>
    <row r="152" spans="3:9" s="118" customFormat="1" x14ac:dyDescent="0.25">
      <c r="C152" s="117"/>
      <c r="D152" s="117"/>
      <c r="E152" s="117"/>
      <c r="F152" s="117"/>
      <c r="G152" s="117"/>
      <c r="H152" s="117"/>
      <c r="I152" s="117"/>
    </row>
    <row r="153" spans="3:9" s="118" customFormat="1" x14ac:dyDescent="0.25">
      <c r="C153" s="117"/>
      <c r="D153" s="117"/>
      <c r="E153" s="117"/>
      <c r="F153" s="117"/>
      <c r="G153" s="117"/>
      <c r="H153" s="117"/>
      <c r="I153" s="117"/>
    </row>
    <row r="154" spans="3:9" s="118" customFormat="1" x14ac:dyDescent="0.25">
      <c r="C154" s="117"/>
      <c r="D154" s="117"/>
      <c r="E154" s="117"/>
      <c r="F154" s="117"/>
      <c r="G154" s="117"/>
      <c r="H154" s="117"/>
      <c r="I154" s="117"/>
    </row>
    <row r="155" spans="3:9" s="118" customFormat="1" x14ac:dyDescent="0.25">
      <c r="C155" s="117"/>
      <c r="D155" s="117"/>
      <c r="E155" s="117"/>
      <c r="F155" s="117"/>
      <c r="G155" s="117"/>
      <c r="H155" s="117"/>
      <c r="I155" s="117"/>
    </row>
    <row r="156" spans="3:9" s="118" customFormat="1" x14ac:dyDescent="0.25">
      <c r="C156" s="117"/>
      <c r="D156" s="117"/>
      <c r="E156" s="117"/>
      <c r="F156" s="117"/>
      <c r="G156" s="117"/>
      <c r="H156" s="117"/>
      <c r="I156" s="117"/>
    </row>
    <row r="157" spans="3:9" s="118" customFormat="1" x14ac:dyDescent="0.25">
      <c r="C157" s="117"/>
      <c r="D157" s="117"/>
      <c r="E157" s="117"/>
      <c r="F157" s="117"/>
      <c r="G157" s="117"/>
      <c r="H157" s="117"/>
      <c r="I157" s="117"/>
    </row>
    <row r="158" spans="3:9" s="118" customFormat="1" x14ac:dyDescent="0.25">
      <c r="C158" s="117"/>
      <c r="D158" s="117"/>
      <c r="E158" s="117"/>
      <c r="F158" s="117"/>
      <c r="G158" s="117"/>
      <c r="H158" s="117"/>
      <c r="I158" s="117"/>
    </row>
    <row r="159" spans="3:9" s="118" customFormat="1" x14ac:dyDescent="0.25">
      <c r="C159" s="117"/>
      <c r="D159" s="117"/>
      <c r="E159" s="117"/>
      <c r="F159" s="117"/>
      <c r="G159" s="117"/>
      <c r="H159" s="117"/>
      <c r="I159" s="117"/>
    </row>
    <row r="160" spans="3:9" s="118" customFormat="1" x14ac:dyDescent="0.25">
      <c r="C160" s="117"/>
      <c r="D160" s="117"/>
      <c r="E160" s="117"/>
      <c r="F160" s="117"/>
      <c r="G160" s="117"/>
      <c r="H160" s="117"/>
      <c r="I160" s="117"/>
    </row>
    <row r="161" spans="3:9" s="118" customFormat="1" x14ac:dyDescent="0.25">
      <c r="C161" s="117"/>
      <c r="D161" s="117"/>
      <c r="E161" s="117"/>
      <c r="F161" s="117"/>
      <c r="G161" s="117"/>
      <c r="H161" s="117"/>
      <c r="I161" s="117"/>
    </row>
    <row r="162" spans="3:9" s="118" customFormat="1" x14ac:dyDescent="0.25">
      <c r="C162" s="117"/>
      <c r="D162" s="117"/>
      <c r="E162" s="117"/>
      <c r="F162" s="117"/>
      <c r="G162" s="117"/>
      <c r="H162" s="117"/>
      <c r="I162" s="117"/>
    </row>
    <row r="163" spans="3:9" s="118" customFormat="1" x14ac:dyDescent="0.25">
      <c r="C163" s="117"/>
      <c r="D163" s="117"/>
      <c r="E163" s="117"/>
      <c r="F163" s="117"/>
      <c r="G163" s="117"/>
      <c r="H163" s="117"/>
      <c r="I163" s="117"/>
    </row>
    <row r="164" spans="3:9" s="118" customFormat="1" x14ac:dyDescent="0.25">
      <c r="C164" s="117"/>
      <c r="D164" s="117"/>
      <c r="E164" s="117"/>
      <c r="F164" s="117"/>
      <c r="G164" s="117"/>
      <c r="H164" s="117"/>
      <c r="I164" s="117"/>
    </row>
    <row r="165" spans="3:9" s="118" customFormat="1" x14ac:dyDescent="0.25">
      <c r="C165" s="117"/>
      <c r="D165" s="117"/>
      <c r="E165" s="117"/>
      <c r="F165" s="117"/>
      <c r="G165" s="117"/>
      <c r="H165" s="117"/>
      <c r="I165" s="117"/>
    </row>
    <row r="166" spans="3:9" s="118" customFormat="1" x14ac:dyDescent="0.25">
      <c r="C166" s="117"/>
      <c r="D166" s="117"/>
      <c r="E166" s="117"/>
      <c r="F166" s="117"/>
      <c r="G166" s="117"/>
      <c r="H166" s="117"/>
      <c r="I166" s="117"/>
    </row>
    <row r="167" spans="3:9" s="118" customFormat="1" x14ac:dyDescent="0.25">
      <c r="C167" s="117"/>
      <c r="D167" s="117"/>
      <c r="E167" s="117"/>
      <c r="F167" s="117"/>
      <c r="G167" s="117"/>
      <c r="H167" s="117"/>
      <c r="I167" s="117"/>
    </row>
    <row r="168" spans="3:9" s="118" customFormat="1" x14ac:dyDescent="0.25">
      <c r="C168" s="117"/>
      <c r="D168" s="117"/>
      <c r="E168" s="117"/>
      <c r="F168" s="117"/>
      <c r="G168" s="117"/>
      <c r="H168" s="117"/>
      <c r="I168" s="117"/>
    </row>
    <row r="169" spans="3:9" s="118" customFormat="1" x14ac:dyDescent="0.25">
      <c r="C169" s="117"/>
      <c r="D169" s="117"/>
      <c r="E169" s="117"/>
      <c r="F169" s="117"/>
      <c r="G169" s="117"/>
      <c r="H169" s="117"/>
      <c r="I169" s="117"/>
    </row>
    <row r="170" spans="3:9" s="118" customFormat="1" x14ac:dyDescent="0.25">
      <c r="C170" s="117"/>
      <c r="D170" s="117"/>
      <c r="E170" s="117"/>
      <c r="F170" s="117"/>
      <c r="G170" s="117"/>
      <c r="H170" s="117"/>
      <c r="I170" s="117"/>
    </row>
    <row r="171" spans="3:9" s="118" customFormat="1" x14ac:dyDescent="0.25">
      <c r="C171" s="117"/>
      <c r="D171" s="117"/>
      <c r="E171" s="117"/>
      <c r="F171" s="117"/>
      <c r="G171" s="117"/>
      <c r="H171" s="117"/>
      <c r="I171" s="117"/>
    </row>
    <row r="172" spans="3:9" s="118" customFormat="1" x14ac:dyDescent="0.25">
      <c r="C172" s="117"/>
      <c r="D172" s="117"/>
      <c r="E172" s="117"/>
      <c r="F172" s="117"/>
      <c r="G172" s="117"/>
      <c r="H172" s="117"/>
      <c r="I172" s="117"/>
    </row>
    <row r="173" spans="3:9" s="118" customFormat="1" x14ac:dyDescent="0.25">
      <c r="C173" s="117"/>
      <c r="D173" s="117"/>
      <c r="E173" s="117"/>
      <c r="F173" s="117"/>
      <c r="G173" s="117"/>
      <c r="H173" s="117"/>
      <c r="I173" s="117"/>
    </row>
    <row r="174" spans="3:9" s="118" customFormat="1" x14ac:dyDescent="0.25">
      <c r="C174" s="117"/>
      <c r="D174" s="117"/>
      <c r="E174" s="117"/>
      <c r="F174" s="117"/>
      <c r="G174" s="117"/>
      <c r="H174" s="117"/>
      <c r="I174" s="117"/>
    </row>
    <row r="175" spans="3:9" s="118" customFormat="1" x14ac:dyDescent="0.25">
      <c r="C175" s="117"/>
      <c r="D175" s="117"/>
      <c r="E175" s="117"/>
      <c r="F175" s="117"/>
      <c r="G175" s="117"/>
      <c r="H175" s="117"/>
      <c r="I175" s="117"/>
    </row>
    <row r="176" spans="3:9" s="118" customFormat="1" x14ac:dyDescent="0.25">
      <c r="C176" s="117"/>
      <c r="D176" s="117"/>
      <c r="E176" s="117"/>
      <c r="F176" s="117"/>
      <c r="G176" s="117"/>
      <c r="H176" s="117"/>
      <c r="I176" s="117"/>
    </row>
    <row r="177" spans="3:9" s="118" customFormat="1" x14ac:dyDescent="0.25">
      <c r="C177" s="117"/>
      <c r="D177" s="117"/>
      <c r="E177" s="117"/>
      <c r="F177" s="117"/>
      <c r="G177" s="117"/>
      <c r="H177" s="117"/>
      <c r="I177" s="117"/>
    </row>
    <row r="178" spans="3:9" s="118" customFormat="1" x14ac:dyDescent="0.25">
      <c r="C178" s="117"/>
      <c r="D178" s="117"/>
      <c r="E178" s="117"/>
      <c r="F178" s="117"/>
      <c r="G178" s="117"/>
      <c r="H178" s="117"/>
      <c r="I178" s="117"/>
    </row>
    <row r="179" spans="3:9" s="118" customFormat="1" x14ac:dyDescent="0.25">
      <c r="C179" s="117"/>
      <c r="D179" s="117"/>
      <c r="E179" s="117"/>
      <c r="F179" s="117"/>
      <c r="G179" s="117"/>
      <c r="H179" s="117"/>
      <c r="I179" s="117"/>
    </row>
    <row r="180" spans="3:9" s="118" customFormat="1" x14ac:dyDescent="0.25">
      <c r="C180" s="117"/>
      <c r="D180" s="117"/>
      <c r="E180" s="117"/>
      <c r="F180" s="117"/>
      <c r="G180" s="117"/>
      <c r="H180" s="117"/>
      <c r="I180" s="117"/>
    </row>
    <row r="181" spans="3:9" s="118" customFormat="1" x14ac:dyDescent="0.25">
      <c r="C181" s="117"/>
      <c r="D181" s="117"/>
      <c r="E181" s="117"/>
      <c r="F181" s="117"/>
      <c r="G181" s="117"/>
      <c r="H181" s="117"/>
      <c r="I181" s="117"/>
    </row>
    <row r="182" spans="3:9" s="118" customFormat="1" x14ac:dyDescent="0.25">
      <c r="C182" s="117"/>
      <c r="D182" s="117"/>
      <c r="E182" s="117"/>
      <c r="F182" s="117"/>
      <c r="G182" s="117"/>
      <c r="H182" s="117"/>
      <c r="I182" s="117"/>
    </row>
    <row r="183" spans="3:9" s="118" customFormat="1" x14ac:dyDescent="0.25">
      <c r="C183" s="117"/>
      <c r="D183" s="117"/>
      <c r="E183" s="117"/>
      <c r="F183" s="117"/>
      <c r="G183" s="117"/>
      <c r="H183" s="117"/>
      <c r="I183" s="117"/>
    </row>
    <row r="184" spans="3:9" s="118" customFormat="1" x14ac:dyDescent="0.25">
      <c r="C184" s="117"/>
      <c r="D184" s="117"/>
      <c r="E184" s="117"/>
      <c r="F184" s="117"/>
      <c r="G184" s="117"/>
      <c r="H184" s="117"/>
      <c r="I184" s="117"/>
    </row>
    <row r="185" spans="3:9" s="118" customFormat="1" x14ac:dyDescent="0.25">
      <c r="C185" s="117"/>
      <c r="D185" s="117"/>
      <c r="E185" s="117"/>
      <c r="F185" s="117"/>
      <c r="G185" s="117"/>
      <c r="H185" s="117"/>
      <c r="I185" s="117"/>
    </row>
    <row r="186" spans="3:9" s="118" customFormat="1" x14ac:dyDescent="0.25">
      <c r="C186" s="117"/>
      <c r="D186" s="117"/>
      <c r="E186" s="117"/>
      <c r="F186" s="117"/>
      <c r="G186" s="117"/>
      <c r="H186" s="117"/>
      <c r="I186" s="117"/>
    </row>
    <row r="187" spans="3:9" s="118" customFormat="1" x14ac:dyDescent="0.25">
      <c r="C187" s="117"/>
      <c r="D187" s="117"/>
      <c r="E187" s="117"/>
      <c r="F187" s="117"/>
      <c r="G187" s="117"/>
      <c r="H187" s="117"/>
      <c r="I187" s="117"/>
    </row>
    <row r="188" spans="3:9" s="118" customFormat="1" x14ac:dyDescent="0.25">
      <c r="C188" s="117"/>
      <c r="D188" s="117"/>
      <c r="E188" s="117"/>
      <c r="F188" s="117"/>
      <c r="G188" s="117"/>
      <c r="H188" s="117"/>
      <c r="I188" s="117"/>
    </row>
    <row r="189" spans="3:9" s="118" customFormat="1" x14ac:dyDescent="0.25">
      <c r="C189" s="117"/>
      <c r="D189" s="117"/>
      <c r="E189" s="117"/>
      <c r="F189" s="117"/>
      <c r="G189" s="117"/>
      <c r="H189" s="117"/>
      <c r="I189" s="117"/>
    </row>
    <row r="190" spans="3:9" s="118" customFormat="1" x14ac:dyDescent="0.25">
      <c r="C190" s="117"/>
      <c r="D190" s="117"/>
      <c r="E190" s="117"/>
      <c r="F190" s="117"/>
      <c r="G190" s="117"/>
      <c r="H190" s="117"/>
      <c r="I190" s="117"/>
    </row>
    <row r="191" spans="3:9" s="118" customFormat="1" x14ac:dyDescent="0.25">
      <c r="C191" s="117"/>
      <c r="D191" s="117"/>
      <c r="E191" s="117"/>
      <c r="F191" s="117"/>
      <c r="G191" s="117"/>
      <c r="H191" s="117"/>
      <c r="I191" s="117"/>
    </row>
    <row r="192" spans="3:9" s="118" customFormat="1" x14ac:dyDescent="0.25">
      <c r="C192" s="117"/>
      <c r="D192" s="117"/>
      <c r="E192" s="117"/>
      <c r="F192" s="117"/>
      <c r="G192" s="117"/>
      <c r="H192" s="117"/>
      <c r="I192" s="117"/>
    </row>
    <row r="193" spans="3:9" s="118" customFormat="1" x14ac:dyDescent="0.25">
      <c r="C193" s="117"/>
      <c r="D193" s="117"/>
      <c r="E193" s="117"/>
      <c r="F193" s="117"/>
      <c r="G193" s="117"/>
      <c r="H193" s="117"/>
      <c r="I193" s="117"/>
    </row>
    <row r="194" spans="3:9" s="118" customFormat="1" x14ac:dyDescent="0.25">
      <c r="C194" s="117"/>
      <c r="D194" s="117"/>
      <c r="E194" s="117"/>
      <c r="F194" s="117"/>
      <c r="G194" s="117"/>
      <c r="H194" s="117"/>
      <c r="I194" s="117"/>
    </row>
    <row r="195" spans="3:9" s="118" customFormat="1" x14ac:dyDescent="0.25">
      <c r="C195" s="117"/>
      <c r="D195" s="117"/>
      <c r="E195" s="117"/>
      <c r="F195" s="117"/>
      <c r="G195" s="117"/>
      <c r="H195" s="117"/>
      <c r="I195" s="117"/>
    </row>
    <row r="196" spans="3:9" s="118" customFormat="1" x14ac:dyDescent="0.25">
      <c r="C196" s="117"/>
      <c r="D196" s="117"/>
      <c r="E196" s="117"/>
      <c r="F196" s="117"/>
      <c r="G196" s="117"/>
      <c r="H196" s="117"/>
      <c r="I196" s="117"/>
    </row>
    <row r="197" spans="3:9" s="118" customFormat="1" x14ac:dyDescent="0.25">
      <c r="C197" s="117"/>
      <c r="D197" s="117"/>
      <c r="E197" s="117"/>
      <c r="F197" s="117"/>
      <c r="G197" s="117"/>
      <c r="H197" s="117"/>
      <c r="I197" s="117"/>
    </row>
    <row r="198" spans="3:9" s="118" customFormat="1" x14ac:dyDescent="0.25">
      <c r="C198" s="117"/>
      <c r="D198" s="117"/>
      <c r="E198" s="117"/>
      <c r="F198" s="117"/>
      <c r="G198" s="117"/>
      <c r="H198" s="117"/>
      <c r="I198" s="117"/>
    </row>
    <row r="199" spans="3:9" s="118" customFormat="1" x14ac:dyDescent="0.25">
      <c r="C199" s="117"/>
      <c r="D199" s="117"/>
      <c r="E199" s="117"/>
      <c r="F199" s="117"/>
      <c r="G199" s="117"/>
      <c r="H199" s="117"/>
      <c r="I199" s="117"/>
    </row>
    <row r="200" spans="3:9" s="118" customFormat="1" x14ac:dyDescent="0.25">
      <c r="C200" s="117"/>
      <c r="D200" s="117"/>
      <c r="E200" s="117"/>
      <c r="F200" s="117"/>
      <c r="G200" s="117"/>
      <c r="H200" s="117"/>
      <c r="I200" s="117"/>
    </row>
    <row r="201" spans="3:9" s="118" customFormat="1" x14ac:dyDescent="0.25">
      <c r="C201" s="117"/>
      <c r="D201" s="117"/>
      <c r="E201" s="117"/>
      <c r="F201" s="117"/>
      <c r="G201" s="117"/>
      <c r="H201" s="117"/>
      <c r="I201" s="117"/>
    </row>
    <row r="202" spans="3:9" s="118" customFormat="1" x14ac:dyDescent="0.25">
      <c r="C202" s="117"/>
      <c r="D202" s="117"/>
      <c r="E202" s="117"/>
      <c r="F202" s="117"/>
      <c r="G202" s="117"/>
      <c r="H202" s="117"/>
      <c r="I202" s="117"/>
    </row>
    <row r="203" spans="3:9" s="118" customFormat="1" x14ac:dyDescent="0.25">
      <c r="C203" s="117"/>
      <c r="D203" s="117"/>
      <c r="E203" s="117"/>
      <c r="F203" s="117"/>
      <c r="G203" s="117"/>
      <c r="H203" s="117"/>
      <c r="I203" s="117"/>
    </row>
    <row r="204" spans="3:9" s="118" customFormat="1" x14ac:dyDescent="0.25">
      <c r="C204" s="117"/>
      <c r="D204" s="117"/>
      <c r="E204" s="117"/>
      <c r="F204" s="117"/>
      <c r="G204" s="117"/>
      <c r="H204" s="117"/>
      <c r="I204" s="117"/>
    </row>
    <row r="205" spans="3:9" s="118" customFormat="1" x14ac:dyDescent="0.25">
      <c r="C205" s="117"/>
      <c r="D205" s="117"/>
      <c r="E205" s="117"/>
      <c r="F205" s="117"/>
      <c r="G205" s="117"/>
      <c r="H205" s="117"/>
      <c r="I205" s="117"/>
    </row>
    <row r="206" spans="3:9" s="118" customFormat="1" x14ac:dyDescent="0.25">
      <c r="C206" s="117"/>
      <c r="D206" s="117"/>
      <c r="E206" s="117"/>
      <c r="F206" s="117"/>
      <c r="G206" s="117"/>
      <c r="H206" s="117"/>
      <c r="I206" s="117"/>
    </row>
    <row r="207" spans="3:9" s="118" customFormat="1" x14ac:dyDescent="0.25">
      <c r="C207" s="117"/>
      <c r="D207" s="117"/>
      <c r="E207" s="117"/>
      <c r="F207" s="117"/>
      <c r="G207" s="117"/>
      <c r="H207" s="117"/>
      <c r="I207" s="117"/>
    </row>
    <row r="208" spans="3:9" s="118" customFormat="1" x14ac:dyDescent="0.25">
      <c r="C208" s="117"/>
      <c r="D208" s="117"/>
      <c r="E208" s="117"/>
      <c r="F208" s="117"/>
      <c r="G208" s="117"/>
      <c r="H208" s="117"/>
      <c r="I208" s="117"/>
    </row>
    <row r="209" spans="3:9" s="118" customFormat="1" x14ac:dyDescent="0.25">
      <c r="C209" s="117"/>
      <c r="D209" s="117"/>
      <c r="E209" s="117"/>
      <c r="F209" s="117"/>
      <c r="G209" s="117"/>
      <c r="H209" s="117"/>
      <c r="I209" s="117"/>
    </row>
    <row r="210" spans="3:9" s="118" customFormat="1" x14ac:dyDescent="0.25">
      <c r="C210" s="117"/>
      <c r="D210" s="117"/>
      <c r="E210" s="117"/>
      <c r="F210" s="117"/>
      <c r="G210" s="117"/>
      <c r="H210" s="117"/>
      <c r="I210" s="117"/>
    </row>
    <row r="211" spans="3:9" s="118" customFormat="1" x14ac:dyDescent="0.25">
      <c r="C211" s="117"/>
      <c r="D211" s="117"/>
      <c r="E211" s="117"/>
      <c r="F211" s="117"/>
      <c r="G211" s="117"/>
      <c r="H211" s="117"/>
      <c r="I211" s="117"/>
    </row>
    <row r="212" spans="3:9" s="118" customFormat="1" x14ac:dyDescent="0.25">
      <c r="C212" s="117"/>
      <c r="D212" s="117"/>
      <c r="E212" s="117"/>
      <c r="F212" s="117"/>
      <c r="G212" s="117"/>
      <c r="H212" s="117"/>
      <c r="I212" s="117"/>
    </row>
    <row r="213" spans="3:9" s="118" customFormat="1" x14ac:dyDescent="0.25">
      <c r="C213" s="117"/>
      <c r="D213" s="117"/>
      <c r="E213" s="117"/>
      <c r="F213" s="117"/>
      <c r="G213" s="117"/>
      <c r="H213" s="117"/>
      <c r="I213" s="117"/>
    </row>
    <row r="214" spans="3:9" s="118" customFormat="1" x14ac:dyDescent="0.25">
      <c r="C214" s="117"/>
      <c r="D214" s="117"/>
      <c r="E214" s="117"/>
      <c r="F214" s="117"/>
      <c r="G214" s="117"/>
      <c r="H214" s="117"/>
      <c r="I214" s="117"/>
    </row>
    <row r="215" spans="3:9" s="118" customFormat="1" x14ac:dyDescent="0.25">
      <c r="C215" s="117"/>
      <c r="D215" s="117"/>
      <c r="E215" s="117"/>
      <c r="F215" s="117"/>
      <c r="G215" s="117"/>
      <c r="H215" s="117"/>
      <c r="I215" s="117"/>
    </row>
    <row r="216" spans="3:9" s="118" customFormat="1" x14ac:dyDescent="0.25">
      <c r="C216" s="117"/>
      <c r="D216" s="117"/>
      <c r="E216" s="117"/>
      <c r="F216" s="117"/>
      <c r="G216" s="117"/>
      <c r="H216" s="117"/>
      <c r="I216" s="117"/>
    </row>
    <row r="217" spans="3:9" s="118" customFormat="1" x14ac:dyDescent="0.25">
      <c r="C217" s="117"/>
      <c r="D217" s="117"/>
      <c r="E217" s="117"/>
      <c r="F217" s="117"/>
      <c r="G217" s="117"/>
      <c r="H217" s="117"/>
      <c r="I217" s="117"/>
    </row>
    <row r="218" spans="3:9" s="118" customFormat="1" x14ac:dyDescent="0.25">
      <c r="C218" s="117"/>
      <c r="D218" s="117"/>
      <c r="E218" s="117"/>
      <c r="F218" s="117"/>
      <c r="G218" s="117"/>
      <c r="H218" s="117"/>
      <c r="I218" s="117"/>
    </row>
    <row r="219" spans="3:9" s="118" customFormat="1" x14ac:dyDescent="0.25">
      <c r="C219" s="117"/>
      <c r="D219" s="117"/>
      <c r="E219" s="117"/>
      <c r="F219" s="117"/>
      <c r="G219" s="117"/>
      <c r="H219" s="117"/>
      <c r="I219" s="117"/>
    </row>
    <row r="220" spans="3:9" s="118" customFormat="1" x14ac:dyDescent="0.25">
      <c r="C220" s="117"/>
      <c r="D220" s="117"/>
      <c r="E220" s="117"/>
      <c r="F220" s="117"/>
      <c r="G220" s="117"/>
      <c r="H220" s="117"/>
      <c r="I220" s="117"/>
    </row>
    <row r="221" spans="3:9" s="118" customFormat="1" x14ac:dyDescent="0.25">
      <c r="C221" s="117"/>
      <c r="D221" s="117"/>
      <c r="E221" s="117"/>
      <c r="F221" s="117"/>
      <c r="G221" s="117"/>
      <c r="H221" s="117"/>
      <c r="I221" s="117"/>
    </row>
    <row r="222" spans="3:9" s="118" customFormat="1" x14ac:dyDescent="0.25">
      <c r="C222" s="117"/>
      <c r="D222" s="117"/>
      <c r="E222" s="117"/>
      <c r="F222" s="117"/>
      <c r="G222" s="117"/>
      <c r="H222" s="117"/>
      <c r="I222" s="117"/>
    </row>
    <row r="223" spans="3:9" s="118" customFormat="1" x14ac:dyDescent="0.25">
      <c r="C223" s="117"/>
      <c r="D223" s="117"/>
      <c r="E223" s="117"/>
      <c r="F223" s="117"/>
      <c r="G223" s="117"/>
      <c r="H223" s="117"/>
      <c r="I223" s="117"/>
    </row>
    <row r="224" spans="3:9" s="118" customFormat="1" x14ac:dyDescent="0.25">
      <c r="C224" s="117"/>
      <c r="D224" s="117"/>
      <c r="E224" s="117"/>
      <c r="F224" s="117"/>
      <c r="G224" s="117"/>
      <c r="H224" s="117"/>
      <c r="I224" s="117"/>
    </row>
    <row r="225" spans="3:9" s="118" customFormat="1" x14ac:dyDescent="0.25">
      <c r="C225" s="117"/>
      <c r="D225" s="117"/>
      <c r="E225" s="117"/>
      <c r="F225" s="117"/>
      <c r="G225" s="117"/>
      <c r="H225" s="117"/>
      <c r="I225" s="117"/>
    </row>
    <row r="226" spans="3:9" s="118" customFormat="1" x14ac:dyDescent="0.25">
      <c r="C226" s="117"/>
      <c r="D226" s="117"/>
      <c r="E226" s="117"/>
      <c r="F226" s="117"/>
      <c r="G226" s="117"/>
      <c r="H226" s="117"/>
      <c r="I226" s="117"/>
    </row>
    <row r="227" spans="3:9" s="118" customFormat="1" x14ac:dyDescent="0.25">
      <c r="C227" s="117"/>
      <c r="D227" s="117"/>
      <c r="E227" s="117"/>
      <c r="F227" s="117"/>
      <c r="G227" s="117"/>
      <c r="H227" s="117"/>
      <c r="I227" s="117"/>
    </row>
    <row r="228" spans="3:9" s="118" customFormat="1" x14ac:dyDescent="0.25">
      <c r="C228" s="117"/>
      <c r="D228" s="117"/>
      <c r="E228" s="117"/>
      <c r="F228" s="117"/>
      <c r="G228" s="117"/>
      <c r="H228" s="117"/>
      <c r="I228" s="117"/>
    </row>
    <row r="229" spans="3:9" s="118" customFormat="1" x14ac:dyDescent="0.25">
      <c r="C229" s="117"/>
      <c r="D229" s="117"/>
      <c r="E229" s="117"/>
      <c r="F229" s="117"/>
      <c r="G229" s="117"/>
      <c r="H229" s="117"/>
      <c r="I229" s="117"/>
    </row>
    <row r="230" spans="3:9" s="118" customFormat="1" x14ac:dyDescent="0.25">
      <c r="C230" s="117"/>
      <c r="D230" s="117"/>
      <c r="E230" s="117"/>
      <c r="F230" s="117"/>
      <c r="G230" s="117"/>
      <c r="H230" s="117"/>
      <c r="I230" s="117"/>
    </row>
    <row r="231" spans="3:9" s="118" customFormat="1" x14ac:dyDescent="0.25">
      <c r="C231" s="117"/>
      <c r="D231" s="117"/>
      <c r="E231" s="117"/>
      <c r="F231" s="117"/>
      <c r="G231" s="117"/>
      <c r="H231" s="117"/>
      <c r="I231" s="117"/>
    </row>
    <row r="232" spans="3:9" s="118" customFormat="1" x14ac:dyDescent="0.25">
      <c r="C232" s="117"/>
      <c r="D232" s="117"/>
      <c r="E232" s="117"/>
      <c r="F232" s="117"/>
      <c r="G232" s="117"/>
      <c r="H232" s="117"/>
      <c r="I232" s="117"/>
    </row>
    <row r="233" spans="3:9" s="118" customFormat="1" x14ac:dyDescent="0.25">
      <c r="C233" s="117"/>
      <c r="D233" s="117"/>
      <c r="E233" s="117"/>
      <c r="F233" s="117"/>
      <c r="G233" s="117"/>
      <c r="H233" s="117"/>
      <c r="I233" s="117"/>
    </row>
    <row r="234" spans="3:9" s="118" customFormat="1" x14ac:dyDescent="0.25">
      <c r="C234" s="117"/>
      <c r="D234" s="117"/>
      <c r="E234" s="117"/>
      <c r="F234" s="117"/>
      <c r="G234" s="117"/>
      <c r="H234" s="117"/>
      <c r="I234" s="117"/>
    </row>
    <row r="235" spans="3:9" s="118" customFormat="1" x14ac:dyDescent="0.25">
      <c r="C235" s="117"/>
      <c r="D235" s="117"/>
      <c r="E235" s="117"/>
      <c r="F235" s="117"/>
      <c r="G235" s="117"/>
      <c r="H235" s="117"/>
      <c r="I235" s="117"/>
    </row>
    <row r="236" spans="3:9" s="118" customFormat="1" x14ac:dyDescent="0.25">
      <c r="C236" s="117"/>
      <c r="D236" s="117"/>
      <c r="E236" s="117"/>
      <c r="F236" s="117"/>
      <c r="G236" s="117"/>
      <c r="H236" s="117"/>
      <c r="I236" s="117"/>
    </row>
    <row r="237" spans="3:9" s="118" customFormat="1" x14ac:dyDescent="0.25">
      <c r="C237" s="117"/>
      <c r="D237" s="117"/>
      <c r="E237" s="117"/>
      <c r="F237" s="117"/>
      <c r="G237" s="117"/>
      <c r="H237" s="117"/>
      <c r="I237" s="117"/>
    </row>
    <row r="238" spans="3:9" s="118" customFormat="1" x14ac:dyDescent="0.25">
      <c r="C238" s="117"/>
      <c r="D238" s="117"/>
      <c r="E238" s="117"/>
      <c r="F238" s="117"/>
      <c r="G238" s="117"/>
      <c r="H238" s="117"/>
      <c r="I238" s="117"/>
    </row>
    <row r="239" spans="3:9" s="118" customFormat="1" x14ac:dyDescent="0.25">
      <c r="C239" s="117"/>
      <c r="D239" s="117"/>
      <c r="E239" s="117"/>
      <c r="F239" s="117"/>
      <c r="G239" s="117"/>
      <c r="H239" s="117"/>
      <c r="I239" s="117"/>
    </row>
    <row r="240" spans="3:9" s="118" customFormat="1" x14ac:dyDescent="0.25">
      <c r="C240" s="117"/>
      <c r="D240" s="117"/>
      <c r="E240" s="117"/>
      <c r="F240" s="117"/>
      <c r="G240" s="117"/>
      <c r="H240" s="117"/>
      <c r="I240" s="117"/>
    </row>
    <row r="241" spans="3:9" s="118" customFormat="1" x14ac:dyDescent="0.25">
      <c r="C241" s="117"/>
      <c r="D241" s="117"/>
      <c r="E241" s="117"/>
      <c r="F241" s="117"/>
      <c r="G241" s="117"/>
      <c r="H241" s="117"/>
      <c r="I241" s="117"/>
    </row>
    <row r="242" spans="3:9" s="118" customFormat="1" x14ac:dyDescent="0.25">
      <c r="C242" s="117"/>
      <c r="D242" s="117"/>
      <c r="E242" s="117"/>
      <c r="F242" s="117"/>
      <c r="G242" s="117"/>
      <c r="H242" s="117"/>
      <c r="I242" s="117"/>
    </row>
    <row r="243" spans="3:9" s="118" customFormat="1" x14ac:dyDescent="0.25">
      <c r="C243" s="117"/>
      <c r="D243" s="117"/>
      <c r="E243" s="117"/>
      <c r="F243" s="117"/>
      <c r="G243" s="117"/>
      <c r="H243" s="117"/>
      <c r="I243" s="117"/>
    </row>
    <row r="244" spans="3:9" s="118" customFormat="1" x14ac:dyDescent="0.25">
      <c r="C244" s="117"/>
      <c r="D244" s="117"/>
      <c r="E244" s="117"/>
      <c r="F244" s="117"/>
      <c r="G244" s="117"/>
      <c r="H244" s="117"/>
      <c r="I244" s="117"/>
    </row>
    <row r="245" spans="3:9" s="118" customFormat="1" x14ac:dyDescent="0.25">
      <c r="C245" s="117"/>
      <c r="D245" s="117"/>
      <c r="E245" s="117"/>
      <c r="F245" s="117"/>
      <c r="G245" s="117"/>
      <c r="H245" s="117"/>
      <c r="I245" s="117"/>
    </row>
    <row r="246" spans="3:9" s="118" customFormat="1" x14ac:dyDescent="0.25">
      <c r="C246" s="117"/>
      <c r="D246" s="117"/>
      <c r="E246" s="117"/>
      <c r="F246" s="117"/>
      <c r="G246" s="117"/>
      <c r="H246" s="117"/>
      <c r="I246" s="117"/>
    </row>
    <row r="247" spans="3:9" s="118" customFormat="1" x14ac:dyDescent="0.25">
      <c r="C247" s="117"/>
      <c r="D247" s="117"/>
      <c r="E247" s="117"/>
      <c r="F247" s="117"/>
      <c r="G247" s="117"/>
      <c r="H247" s="117"/>
      <c r="I247" s="117"/>
    </row>
    <row r="248" spans="3:9" s="118" customFormat="1" x14ac:dyDescent="0.25">
      <c r="C248" s="117"/>
      <c r="D248" s="117"/>
      <c r="E248" s="117"/>
      <c r="F248" s="117"/>
      <c r="G248" s="117"/>
      <c r="H248" s="117"/>
      <c r="I248" s="117"/>
    </row>
    <row r="249" spans="3:9" s="118" customFormat="1" x14ac:dyDescent="0.25">
      <c r="C249" s="117"/>
      <c r="D249" s="117"/>
      <c r="E249" s="117"/>
      <c r="F249" s="117"/>
      <c r="G249" s="117"/>
      <c r="H249" s="117"/>
      <c r="I249" s="117"/>
    </row>
    <row r="250" spans="3:9" s="118" customFormat="1" x14ac:dyDescent="0.25">
      <c r="C250" s="117"/>
      <c r="D250" s="117"/>
      <c r="E250" s="117"/>
      <c r="F250" s="117"/>
      <c r="G250" s="117"/>
      <c r="H250" s="117"/>
      <c r="I250" s="117"/>
    </row>
    <row r="251" spans="3:9" s="118" customFormat="1" x14ac:dyDescent="0.25">
      <c r="C251" s="117"/>
      <c r="D251" s="117"/>
      <c r="E251" s="117"/>
      <c r="F251" s="117"/>
      <c r="G251" s="117"/>
      <c r="H251" s="117"/>
      <c r="I251" s="117"/>
    </row>
    <row r="252" spans="3:9" s="118" customFormat="1" x14ac:dyDescent="0.25">
      <c r="C252" s="117"/>
      <c r="D252" s="117"/>
      <c r="E252" s="117"/>
      <c r="F252" s="117"/>
      <c r="G252" s="117"/>
      <c r="H252" s="117"/>
      <c r="I252" s="117"/>
    </row>
    <row r="253" spans="3:9" s="118" customFormat="1" x14ac:dyDescent="0.25">
      <c r="C253" s="117"/>
      <c r="D253" s="117"/>
      <c r="E253" s="117"/>
      <c r="F253" s="117"/>
      <c r="G253" s="117"/>
      <c r="H253" s="117"/>
      <c r="I253" s="117"/>
    </row>
    <row r="254" spans="3:9" s="118" customFormat="1" x14ac:dyDescent="0.25">
      <c r="C254" s="117"/>
      <c r="D254" s="117"/>
      <c r="E254" s="117"/>
      <c r="F254" s="117"/>
      <c r="G254" s="117"/>
      <c r="H254" s="117"/>
      <c r="I254" s="117"/>
    </row>
    <row r="255" spans="3:9" s="118" customFormat="1" x14ac:dyDescent="0.25">
      <c r="C255" s="117"/>
      <c r="D255" s="117"/>
      <c r="E255" s="117"/>
      <c r="F255" s="117"/>
      <c r="G255" s="117"/>
      <c r="H255" s="117"/>
      <c r="I255" s="117"/>
    </row>
    <row r="256" spans="3:9" s="118" customFormat="1" x14ac:dyDescent="0.25">
      <c r="C256" s="117"/>
      <c r="D256" s="117"/>
      <c r="E256" s="117"/>
      <c r="F256" s="117"/>
      <c r="G256" s="117"/>
      <c r="H256" s="117"/>
      <c r="I256" s="117"/>
    </row>
    <row r="257" spans="3:9" s="118" customFormat="1" x14ac:dyDescent="0.25">
      <c r="C257" s="117"/>
      <c r="D257" s="117"/>
      <c r="E257" s="117"/>
      <c r="F257" s="117"/>
      <c r="G257" s="117"/>
      <c r="H257" s="117"/>
      <c r="I257" s="117"/>
    </row>
    <row r="258" spans="3:9" s="118" customFormat="1" x14ac:dyDescent="0.25">
      <c r="C258" s="117"/>
      <c r="D258" s="117"/>
      <c r="E258" s="117"/>
      <c r="F258" s="117"/>
      <c r="G258" s="117"/>
      <c r="H258" s="117"/>
      <c r="I258" s="117"/>
    </row>
    <row r="259" spans="3:9" s="118" customFormat="1" x14ac:dyDescent="0.25">
      <c r="C259" s="117"/>
      <c r="D259" s="117"/>
      <c r="E259" s="117"/>
      <c r="F259" s="117"/>
      <c r="G259" s="117"/>
      <c r="H259" s="117"/>
      <c r="I259" s="117"/>
    </row>
    <row r="260" spans="3:9" s="118" customFormat="1" x14ac:dyDescent="0.25">
      <c r="C260" s="117"/>
      <c r="D260" s="117"/>
      <c r="E260" s="117"/>
      <c r="F260" s="117"/>
      <c r="G260" s="117"/>
      <c r="H260" s="117"/>
      <c r="I260" s="117"/>
    </row>
    <row r="261" spans="3:9" s="118" customFormat="1" x14ac:dyDescent="0.25">
      <c r="C261" s="117"/>
      <c r="D261" s="117"/>
      <c r="E261" s="117"/>
      <c r="F261" s="117"/>
      <c r="G261" s="117"/>
      <c r="H261" s="117"/>
      <c r="I261" s="117"/>
    </row>
    <row r="262" spans="3:9" s="118" customFormat="1" x14ac:dyDescent="0.25">
      <c r="C262" s="117"/>
      <c r="D262" s="117"/>
      <c r="E262" s="117"/>
      <c r="F262" s="117"/>
      <c r="G262" s="117"/>
      <c r="H262" s="117"/>
      <c r="I262" s="117"/>
    </row>
    <row r="263" spans="3:9" s="118" customFormat="1" x14ac:dyDescent="0.25">
      <c r="C263" s="117"/>
      <c r="D263" s="117"/>
      <c r="E263" s="117"/>
      <c r="F263" s="117"/>
      <c r="G263" s="117"/>
      <c r="H263" s="117"/>
      <c r="I263" s="117"/>
    </row>
    <row r="264" spans="3:9" s="118" customFormat="1" x14ac:dyDescent="0.25">
      <c r="C264" s="117"/>
      <c r="D264" s="117"/>
      <c r="E264" s="117"/>
      <c r="F264" s="117"/>
      <c r="G264" s="117"/>
      <c r="H264" s="117"/>
      <c r="I264" s="117"/>
    </row>
    <row r="265" spans="3:9" s="118" customFormat="1" x14ac:dyDescent="0.25">
      <c r="C265" s="117"/>
      <c r="D265" s="117"/>
      <c r="E265" s="117"/>
      <c r="F265" s="117"/>
      <c r="G265" s="117"/>
      <c r="H265" s="117"/>
      <c r="I265" s="117"/>
    </row>
    <row r="266" spans="3:9" s="118" customFormat="1" x14ac:dyDescent="0.25">
      <c r="C266" s="117"/>
      <c r="D266" s="117"/>
      <c r="E266" s="117"/>
      <c r="F266" s="117"/>
      <c r="G266" s="117"/>
      <c r="H266" s="117"/>
      <c r="I266" s="117"/>
    </row>
    <row r="267" spans="3:9" s="118" customFormat="1" x14ac:dyDescent="0.25">
      <c r="C267" s="117"/>
      <c r="D267" s="117"/>
      <c r="E267" s="117"/>
      <c r="F267" s="117"/>
      <c r="G267" s="117"/>
      <c r="H267" s="117"/>
      <c r="I267" s="117"/>
    </row>
    <row r="268" spans="3:9" s="118" customFormat="1" x14ac:dyDescent="0.25">
      <c r="C268" s="117"/>
      <c r="D268" s="117"/>
      <c r="E268" s="117"/>
      <c r="F268" s="117"/>
      <c r="G268" s="117"/>
      <c r="H268" s="117"/>
      <c r="I268" s="117"/>
    </row>
    <row r="269" spans="3:9" s="118" customFormat="1" x14ac:dyDescent="0.25">
      <c r="C269" s="117"/>
      <c r="D269" s="117"/>
      <c r="E269" s="117"/>
      <c r="F269" s="117"/>
      <c r="G269" s="117"/>
      <c r="H269" s="117"/>
      <c r="I269" s="117"/>
    </row>
    <row r="270" spans="3:9" s="118" customFormat="1" x14ac:dyDescent="0.25">
      <c r="C270" s="117"/>
      <c r="D270" s="117"/>
      <c r="E270" s="117"/>
      <c r="F270" s="117"/>
      <c r="G270" s="117"/>
      <c r="H270" s="117"/>
      <c r="I270" s="117"/>
    </row>
    <row r="271" spans="3:9" s="118" customFormat="1" x14ac:dyDescent="0.25">
      <c r="C271" s="117"/>
      <c r="D271" s="117"/>
      <c r="E271" s="117"/>
      <c r="F271" s="117"/>
      <c r="G271" s="117"/>
      <c r="H271" s="117"/>
      <c r="I271" s="117"/>
    </row>
    <row r="272" spans="3:9" s="118" customFormat="1" x14ac:dyDescent="0.25">
      <c r="C272" s="117"/>
      <c r="D272" s="117"/>
      <c r="E272" s="117"/>
      <c r="F272" s="117"/>
      <c r="G272" s="117"/>
      <c r="H272" s="117"/>
      <c r="I272" s="117"/>
    </row>
    <row r="273" spans="3:9" s="118" customFormat="1" x14ac:dyDescent="0.25">
      <c r="C273" s="117"/>
      <c r="D273" s="117"/>
      <c r="E273" s="117"/>
      <c r="F273" s="117"/>
      <c r="G273" s="117"/>
      <c r="H273" s="117"/>
      <c r="I273" s="117"/>
    </row>
    <row r="274" spans="3:9" s="118" customFormat="1" x14ac:dyDescent="0.25">
      <c r="C274" s="117"/>
      <c r="D274" s="117"/>
      <c r="E274" s="117"/>
      <c r="F274" s="117"/>
      <c r="G274" s="117"/>
      <c r="H274" s="117"/>
      <c r="I274" s="117"/>
    </row>
    <row r="275" spans="3:9" s="118" customFormat="1" x14ac:dyDescent="0.25">
      <c r="C275" s="117"/>
      <c r="D275" s="117"/>
      <c r="E275" s="117"/>
      <c r="F275" s="117"/>
      <c r="G275" s="117"/>
      <c r="H275" s="117"/>
      <c r="I275" s="117"/>
    </row>
    <row r="276" spans="3:9" s="118" customFormat="1" x14ac:dyDescent="0.25">
      <c r="C276" s="117"/>
      <c r="D276" s="117"/>
      <c r="E276" s="117"/>
      <c r="F276" s="117"/>
      <c r="G276" s="117"/>
      <c r="H276" s="117"/>
      <c r="I276" s="117"/>
    </row>
    <row r="277" spans="3:9" s="118" customFormat="1" x14ac:dyDescent="0.25">
      <c r="C277" s="117"/>
      <c r="D277" s="117"/>
      <c r="E277" s="117"/>
      <c r="F277" s="117"/>
      <c r="G277" s="117"/>
      <c r="H277" s="117"/>
      <c r="I277" s="117"/>
    </row>
    <row r="278" spans="3:9" s="118" customFormat="1" x14ac:dyDescent="0.25">
      <c r="C278" s="117"/>
      <c r="D278" s="117"/>
      <c r="E278" s="117"/>
      <c r="F278" s="117"/>
      <c r="G278" s="117"/>
      <c r="H278" s="117"/>
      <c r="I278" s="117"/>
    </row>
    <row r="279" spans="3:9" s="118" customFormat="1" x14ac:dyDescent="0.25">
      <c r="C279" s="117"/>
      <c r="D279" s="117"/>
      <c r="E279" s="117"/>
      <c r="F279" s="117"/>
      <c r="G279" s="117"/>
      <c r="H279" s="117"/>
      <c r="I279" s="117"/>
    </row>
    <row r="280" spans="3:9" s="118" customFormat="1" x14ac:dyDescent="0.25">
      <c r="C280" s="117"/>
      <c r="D280" s="117"/>
      <c r="E280" s="117"/>
      <c r="F280" s="117"/>
      <c r="G280" s="117"/>
      <c r="H280" s="117"/>
      <c r="I280" s="117"/>
    </row>
    <row r="281" spans="3:9" s="118" customFormat="1" x14ac:dyDescent="0.25">
      <c r="C281" s="117"/>
      <c r="D281" s="117"/>
      <c r="E281" s="117"/>
      <c r="F281" s="117"/>
      <c r="G281" s="117"/>
      <c r="H281" s="117"/>
      <c r="I281" s="117"/>
    </row>
    <row r="282" spans="3:9" s="118" customFormat="1" x14ac:dyDescent="0.25">
      <c r="C282" s="117"/>
      <c r="D282" s="117"/>
      <c r="E282" s="117"/>
      <c r="F282" s="117"/>
      <c r="G282" s="117"/>
      <c r="H282" s="117"/>
      <c r="I282" s="117"/>
    </row>
    <row r="283" spans="3:9" s="118" customFormat="1" x14ac:dyDescent="0.25">
      <c r="C283" s="117"/>
      <c r="D283" s="117"/>
      <c r="E283" s="117"/>
      <c r="F283" s="117"/>
      <c r="G283" s="117"/>
      <c r="H283" s="117"/>
      <c r="I283" s="117"/>
    </row>
    <row r="284" spans="3:9" s="118" customFormat="1" x14ac:dyDescent="0.25">
      <c r="C284" s="117"/>
      <c r="D284" s="117"/>
      <c r="E284" s="117"/>
      <c r="F284" s="117"/>
      <c r="G284" s="117"/>
      <c r="H284" s="117"/>
      <c r="I284" s="117"/>
    </row>
    <row r="285" spans="3:9" s="118" customFormat="1" x14ac:dyDescent="0.25">
      <c r="C285" s="117"/>
      <c r="D285" s="117"/>
      <c r="E285" s="117"/>
      <c r="F285" s="117"/>
      <c r="G285" s="117"/>
      <c r="H285" s="117"/>
      <c r="I285" s="117"/>
    </row>
    <row r="286" spans="3:9" s="118" customFormat="1" x14ac:dyDescent="0.25">
      <c r="C286" s="117"/>
      <c r="D286" s="117"/>
      <c r="E286" s="117"/>
      <c r="F286" s="117"/>
      <c r="G286" s="117"/>
      <c r="H286" s="117"/>
      <c r="I286" s="117"/>
    </row>
    <row r="287" spans="3:9" s="118" customFormat="1" x14ac:dyDescent="0.25">
      <c r="C287" s="117"/>
      <c r="D287" s="117"/>
      <c r="E287" s="117"/>
      <c r="F287" s="117"/>
      <c r="G287" s="117"/>
      <c r="H287" s="117"/>
      <c r="I287" s="117"/>
    </row>
    <row r="288" spans="3:9" s="118" customFormat="1" x14ac:dyDescent="0.25">
      <c r="C288" s="117"/>
      <c r="D288" s="117"/>
      <c r="E288" s="117"/>
      <c r="F288" s="117"/>
      <c r="G288" s="117"/>
      <c r="H288" s="117"/>
      <c r="I288" s="117"/>
    </row>
    <row r="289" spans="3:9" s="118" customFormat="1" x14ac:dyDescent="0.25">
      <c r="C289" s="117"/>
      <c r="D289" s="117"/>
      <c r="E289" s="117"/>
      <c r="F289" s="117"/>
      <c r="G289" s="117"/>
      <c r="H289" s="117"/>
      <c r="I289" s="117"/>
    </row>
    <row r="290" spans="3:9" s="118" customFormat="1" x14ac:dyDescent="0.25">
      <c r="C290" s="117"/>
      <c r="D290" s="117"/>
      <c r="E290" s="117"/>
      <c r="F290" s="117"/>
      <c r="G290" s="117"/>
      <c r="H290" s="117"/>
      <c r="I290" s="117"/>
    </row>
    <row r="291" spans="3:9" s="118" customFormat="1" x14ac:dyDescent="0.25">
      <c r="C291" s="117"/>
      <c r="D291" s="117"/>
      <c r="E291" s="117"/>
      <c r="F291" s="117"/>
      <c r="G291" s="117"/>
      <c r="H291" s="117"/>
      <c r="I291" s="117"/>
    </row>
    <row r="292" spans="3:9" s="118" customFormat="1" x14ac:dyDescent="0.25">
      <c r="C292" s="117"/>
      <c r="D292" s="117"/>
      <c r="E292" s="117"/>
      <c r="F292" s="117"/>
      <c r="G292" s="117"/>
      <c r="H292" s="117"/>
      <c r="I292" s="117"/>
    </row>
    <row r="293" spans="3:9" s="118" customFormat="1" x14ac:dyDescent="0.25">
      <c r="C293" s="117"/>
      <c r="D293" s="117"/>
      <c r="E293" s="117"/>
      <c r="F293" s="117"/>
      <c r="G293" s="117"/>
      <c r="H293" s="117"/>
      <c r="I293" s="117"/>
    </row>
    <row r="294" spans="3:9" s="118" customFormat="1" x14ac:dyDescent="0.25">
      <c r="C294" s="117"/>
      <c r="D294" s="117"/>
      <c r="E294" s="117"/>
      <c r="F294" s="117"/>
      <c r="G294" s="117"/>
      <c r="H294" s="117"/>
      <c r="I294" s="117"/>
    </row>
    <row r="295" spans="3:9" s="118" customFormat="1" x14ac:dyDescent="0.25">
      <c r="C295" s="117"/>
      <c r="D295" s="117"/>
      <c r="E295" s="117"/>
      <c r="F295" s="117"/>
      <c r="G295" s="117"/>
      <c r="H295" s="117"/>
      <c r="I295" s="117"/>
    </row>
    <row r="296" spans="3:9" s="118" customFormat="1" x14ac:dyDescent="0.25">
      <c r="C296" s="117"/>
      <c r="D296" s="117"/>
      <c r="E296" s="117"/>
      <c r="F296" s="117"/>
      <c r="G296" s="117"/>
      <c r="H296" s="117"/>
      <c r="I296" s="117"/>
    </row>
    <row r="297" spans="3:9" s="118" customFormat="1" x14ac:dyDescent="0.25">
      <c r="C297" s="117"/>
      <c r="D297" s="117"/>
      <c r="E297" s="117"/>
      <c r="F297" s="117"/>
      <c r="G297" s="117"/>
      <c r="H297" s="117"/>
      <c r="I297" s="117"/>
    </row>
    <row r="298" spans="3:9" s="118" customFormat="1" x14ac:dyDescent="0.25">
      <c r="C298" s="117"/>
      <c r="D298" s="117"/>
      <c r="E298" s="117"/>
      <c r="F298" s="117"/>
      <c r="G298" s="117"/>
      <c r="H298" s="117"/>
      <c r="I298" s="117"/>
    </row>
    <row r="299" spans="3:9" s="118" customFormat="1" x14ac:dyDescent="0.25">
      <c r="C299" s="117"/>
      <c r="D299" s="117"/>
      <c r="E299" s="117"/>
      <c r="F299" s="117"/>
      <c r="G299" s="117"/>
      <c r="H299" s="117"/>
      <c r="I299" s="117"/>
    </row>
    <row r="300" spans="3:9" s="118" customFormat="1" x14ac:dyDescent="0.25">
      <c r="C300" s="117"/>
      <c r="D300" s="117"/>
      <c r="E300" s="117"/>
      <c r="F300" s="117"/>
      <c r="G300" s="117"/>
      <c r="H300" s="117"/>
      <c r="I300" s="117"/>
    </row>
    <row r="301" spans="3:9" s="118" customFormat="1" x14ac:dyDescent="0.25">
      <c r="C301" s="117"/>
      <c r="D301" s="117"/>
      <c r="E301" s="117"/>
      <c r="F301" s="117"/>
      <c r="G301" s="117"/>
      <c r="H301" s="117"/>
      <c r="I301" s="117"/>
    </row>
    <row r="302" spans="3:9" s="118" customFormat="1" x14ac:dyDescent="0.25">
      <c r="C302" s="117"/>
      <c r="D302" s="117"/>
      <c r="E302" s="117"/>
      <c r="F302" s="117"/>
      <c r="G302" s="117"/>
      <c r="H302" s="117"/>
      <c r="I302" s="117"/>
    </row>
    <row r="303" spans="3:9" s="118" customFormat="1" x14ac:dyDescent="0.25">
      <c r="C303" s="117"/>
      <c r="D303" s="117"/>
      <c r="E303" s="117"/>
      <c r="F303" s="117"/>
      <c r="G303" s="117"/>
      <c r="H303" s="117"/>
      <c r="I303" s="117"/>
    </row>
    <row r="304" spans="3:9" s="118" customFormat="1" x14ac:dyDescent="0.25">
      <c r="C304" s="117"/>
      <c r="D304" s="117"/>
      <c r="E304" s="117"/>
      <c r="F304" s="117"/>
      <c r="G304" s="117"/>
      <c r="H304" s="117"/>
      <c r="I304" s="117"/>
    </row>
    <row r="305" spans="3:9" s="118" customFormat="1" x14ac:dyDescent="0.25">
      <c r="C305" s="117"/>
      <c r="D305" s="117"/>
      <c r="E305" s="117"/>
      <c r="F305" s="117"/>
      <c r="G305" s="117"/>
      <c r="H305" s="117"/>
      <c r="I305" s="117"/>
    </row>
    <row r="306" spans="3:9" s="118" customFormat="1" x14ac:dyDescent="0.25">
      <c r="C306" s="117"/>
      <c r="D306" s="117"/>
      <c r="E306" s="117"/>
      <c r="F306" s="117"/>
      <c r="G306" s="117"/>
      <c r="H306" s="117"/>
      <c r="I306" s="117"/>
    </row>
    <row r="307" spans="3:9" s="118" customFormat="1" x14ac:dyDescent="0.25">
      <c r="C307" s="117"/>
      <c r="D307" s="117"/>
      <c r="E307" s="117"/>
      <c r="F307" s="117"/>
      <c r="G307" s="117"/>
      <c r="H307" s="117"/>
      <c r="I307" s="117"/>
    </row>
    <row r="308" spans="3:9" s="118" customFormat="1" x14ac:dyDescent="0.25">
      <c r="C308" s="117"/>
      <c r="D308" s="117"/>
      <c r="E308" s="117"/>
      <c r="F308" s="117"/>
      <c r="G308" s="117"/>
      <c r="H308" s="117"/>
      <c r="I308" s="117"/>
    </row>
    <row r="309" spans="3:9" s="118" customFormat="1" x14ac:dyDescent="0.25">
      <c r="C309" s="117"/>
      <c r="D309" s="117"/>
      <c r="E309" s="117"/>
      <c r="F309" s="117"/>
      <c r="G309" s="117"/>
      <c r="H309" s="117"/>
      <c r="I309" s="117"/>
    </row>
    <row r="310" spans="3:9" s="118" customFormat="1" x14ac:dyDescent="0.25">
      <c r="C310" s="117"/>
      <c r="D310" s="117"/>
      <c r="E310" s="117"/>
      <c r="F310" s="117"/>
      <c r="G310" s="117"/>
      <c r="H310" s="117"/>
      <c r="I310" s="117"/>
    </row>
    <row r="311" spans="3:9" s="118" customFormat="1" x14ac:dyDescent="0.25">
      <c r="C311" s="117"/>
      <c r="D311" s="117"/>
      <c r="E311" s="117"/>
      <c r="F311" s="117"/>
      <c r="G311" s="117"/>
      <c r="H311" s="117"/>
      <c r="I311" s="117"/>
    </row>
    <row r="312" spans="3:9" s="118" customFormat="1" x14ac:dyDescent="0.25">
      <c r="C312" s="117"/>
      <c r="D312" s="117"/>
      <c r="E312" s="117"/>
      <c r="F312" s="117"/>
      <c r="G312" s="117"/>
      <c r="H312" s="117"/>
      <c r="I312" s="117"/>
    </row>
    <row r="313" spans="3:9" s="118" customFormat="1" x14ac:dyDescent="0.25">
      <c r="C313" s="117"/>
      <c r="D313" s="117"/>
      <c r="E313" s="117"/>
      <c r="F313" s="117"/>
      <c r="G313" s="117"/>
      <c r="H313" s="117"/>
      <c r="I313" s="117"/>
    </row>
    <row r="314" spans="3:9" s="118" customFormat="1" x14ac:dyDescent="0.25">
      <c r="C314" s="117"/>
      <c r="D314" s="117"/>
      <c r="E314" s="117"/>
      <c r="F314" s="117"/>
      <c r="G314" s="117"/>
      <c r="H314" s="117"/>
      <c r="I314" s="117"/>
    </row>
    <row r="315" spans="3:9" s="118" customFormat="1" x14ac:dyDescent="0.25">
      <c r="C315" s="117"/>
      <c r="D315" s="117"/>
      <c r="E315" s="117"/>
      <c r="F315" s="117"/>
      <c r="G315" s="117"/>
      <c r="H315" s="117"/>
      <c r="I315" s="117"/>
    </row>
    <row r="316" spans="3:9" s="118" customFormat="1" x14ac:dyDescent="0.25">
      <c r="C316" s="117"/>
      <c r="D316" s="117"/>
      <c r="E316" s="117"/>
      <c r="F316" s="117"/>
      <c r="G316" s="117"/>
      <c r="H316" s="117"/>
      <c r="I316" s="117"/>
    </row>
    <row r="317" spans="3:9" s="118" customFormat="1" x14ac:dyDescent="0.25">
      <c r="C317" s="117"/>
      <c r="D317" s="117"/>
      <c r="E317" s="117"/>
      <c r="F317" s="117"/>
      <c r="G317" s="117"/>
      <c r="H317" s="117"/>
      <c r="I317" s="117"/>
    </row>
    <row r="318" spans="3:9" s="118" customFormat="1" x14ac:dyDescent="0.25">
      <c r="C318" s="117"/>
      <c r="D318" s="117"/>
      <c r="E318" s="117"/>
      <c r="F318" s="117"/>
      <c r="G318" s="117"/>
      <c r="H318" s="117"/>
      <c r="I318" s="117"/>
    </row>
    <row r="319" spans="3:9" s="118" customFormat="1" x14ac:dyDescent="0.25">
      <c r="C319" s="117"/>
      <c r="D319" s="117"/>
      <c r="E319" s="117"/>
      <c r="F319" s="117"/>
      <c r="G319" s="117"/>
      <c r="H319" s="117"/>
      <c r="I319" s="117"/>
    </row>
    <row r="320" spans="3:9" s="118" customFormat="1" x14ac:dyDescent="0.25">
      <c r="C320" s="117"/>
      <c r="D320" s="117"/>
      <c r="E320" s="117"/>
      <c r="F320" s="117"/>
      <c r="G320" s="117"/>
      <c r="H320" s="117"/>
      <c r="I320" s="117"/>
    </row>
    <row r="321" spans="3:9" s="118" customFormat="1" x14ac:dyDescent="0.25">
      <c r="C321" s="117"/>
      <c r="D321" s="117"/>
      <c r="E321" s="117"/>
      <c r="F321" s="117"/>
      <c r="G321" s="117"/>
      <c r="H321" s="117"/>
      <c r="I321" s="117"/>
    </row>
    <row r="322" spans="3:9" s="118" customFormat="1" x14ac:dyDescent="0.25">
      <c r="C322" s="117"/>
      <c r="D322" s="117"/>
      <c r="E322" s="117"/>
      <c r="F322" s="117"/>
      <c r="G322" s="117"/>
      <c r="H322" s="117"/>
      <c r="I322" s="117"/>
    </row>
    <row r="323" spans="3:9" s="118" customFormat="1" x14ac:dyDescent="0.25">
      <c r="C323" s="117"/>
      <c r="D323" s="117"/>
      <c r="E323" s="117"/>
      <c r="F323" s="117"/>
      <c r="G323" s="117"/>
      <c r="H323" s="117"/>
      <c r="I323" s="117"/>
    </row>
    <row r="324" spans="3:9" s="118" customFormat="1" x14ac:dyDescent="0.25">
      <c r="C324" s="117"/>
      <c r="D324" s="117"/>
      <c r="E324" s="117"/>
      <c r="F324" s="117"/>
      <c r="G324" s="117"/>
      <c r="H324" s="117"/>
      <c r="I324" s="117"/>
    </row>
    <row r="325" spans="3:9" s="118" customFormat="1" x14ac:dyDescent="0.25">
      <c r="C325" s="117"/>
      <c r="D325" s="117"/>
      <c r="E325" s="117"/>
      <c r="F325" s="117"/>
      <c r="G325" s="117"/>
      <c r="H325" s="117"/>
      <c r="I325" s="117"/>
    </row>
    <row r="326" spans="3:9" s="118" customFormat="1" x14ac:dyDescent="0.25">
      <c r="C326" s="117"/>
      <c r="D326" s="117"/>
      <c r="E326" s="117"/>
      <c r="F326" s="117"/>
      <c r="G326" s="117"/>
      <c r="H326" s="117"/>
      <c r="I326" s="117"/>
    </row>
    <row r="327" spans="3:9" s="118" customFormat="1" x14ac:dyDescent="0.25">
      <c r="C327" s="117"/>
      <c r="D327" s="117"/>
      <c r="E327" s="117"/>
      <c r="F327" s="117"/>
      <c r="G327" s="117"/>
      <c r="H327" s="117"/>
      <c r="I327" s="117"/>
    </row>
    <row r="328" spans="3:9" s="118" customFormat="1" x14ac:dyDescent="0.25">
      <c r="C328" s="117"/>
      <c r="D328" s="117"/>
      <c r="E328" s="117"/>
      <c r="F328" s="117"/>
      <c r="G328" s="117"/>
      <c r="H328" s="117"/>
      <c r="I328" s="117"/>
    </row>
    <row r="329" spans="3:9" s="118" customFormat="1" x14ac:dyDescent="0.25">
      <c r="C329" s="117"/>
      <c r="D329" s="117"/>
      <c r="E329" s="117"/>
      <c r="F329" s="117"/>
      <c r="G329" s="117"/>
      <c r="H329" s="117"/>
      <c r="I329" s="117"/>
    </row>
    <row r="330" spans="3:9" s="118" customFormat="1" x14ac:dyDescent="0.25">
      <c r="C330" s="117"/>
      <c r="D330" s="117"/>
      <c r="E330" s="117"/>
      <c r="F330" s="117"/>
      <c r="G330" s="117"/>
      <c r="H330" s="117"/>
      <c r="I330" s="117"/>
    </row>
    <row r="331" spans="3:9" s="118" customFormat="1" x14ac:dyDescent="0.25">
      <c r="C331" s="117"/>
      <c r="D331" s="117"/>
      <c r="E331" s="117"/>
      <c r="F331" s="117"/>
      <c r="G331" s="117"/>
      <c r="H331" s="117"/>
      <c r="I331" s="117"/>
    </row>
    <row r="332" spans="3:9" s="118" customFormat="1" x14ac:dyDescent="0.25">
      <c r="C332" s="117"/>
      <c r="D332" s="117"/>
      <c r="E332" s="117"/>
      <c r="F332" s="117"/>
      <c r="G332" s="117"/>
      <c r="H332" s="117"/>
      <c r="I332" s="117"/>
    </row>
    <row r="333" spans="3:9" s="118" customFormat="1" x14ac:dyDescent="0.25">
      <c r="C333" s="117"/>
      <c r="D333" s="117"/>
      <c r="E333" s="117"/>
      <c r="F333" s="117"/>
      <c r="G333" s="117"/>
      <c r="H333" s="117"/>
      <c r="I333" s="117"/>
    </row>
    <row r="334" spans="3:9" s="118" customFormat="1" x14ac:dyDescent="0.25">
      <c r="C334" s="117"/>
      <c r="D334" s="117"/>
      <c r="E334" s="117"/>
      <c r="F334" s="117"/>
      <c r="G334" s="117"/>
      <c r="H334" s="117"/>
      <c r="I334" s="117"/>
    </row>
    <row r="335" spans="3:9" s="118" customFormat="1" x14ac:dyDescent="0.25">
      <c r="C335" s="117"/>
      <c r="D335" s="117"/>
      <c r="E335" s="117"/>
      <c r="F335" s="117"/>
      <c r="G335" s="117"/>
      <c r="H335" s="117"/>
      <c r="I335" s="117"/>
    </row>
    <row r="336" spans="3:9" s="118" customFormat="1" x14ac:dyDescent="0.25">
      <c r="C336" s="117"/>
      <c r="D336" s="117"/>
      <c r="E336" s="117"/>
      <c r="F336" s="117"/>
      <c r="G336" s="117"/>
      <c r="H336" s="117"/>
      <c r="I336" s="117"/>
    </row>
    <row r="337" spans="3:9" s="118" customFormat="1" x14ac:dyDescent="0.25">
      <c r="C337" s="117"/>
      <c r="D337" s="117"/>
      <c r="E337" s="117"/>
      <c r="F337" s="117"/>
      <c r="G337" s="117"/>
      <c r="H337" s="117"/>
      <c r="I337" s="117"/>
    </row>
    <row r="338" spans="3:9" s="118" customFormat="1" x14ac:dyDescent="0.25">
      <c r="C338" s="117"/>
      <c r="D338" s="117"/>
      <c r="E338" s="117"/>
      <c r="F338" s="117"/>
      <c r="G338" s="117"/>
      <c r="H338" s="117"/>
      <c r="I338" s="117"/>
    </row>
    <row r="339" spans="3:9" s="118" customFormat="1" x14ac:dyDescent="0.25">
      <c r="C339" s="117"/>
      <c r="D339" s="117"/>
      <c r="E339" s="117"/>
      <c r="F339" s="117"/>
      <c r="G339" s="117"/>
      <c r="H339" s="117"/>
      <c r="I339" s="117"/>
    </row>
    <row r="340" spans="3:9" s="118" customFormat="1" x14ac:dyDescent="0.25">
      <c r="C340" s="117"/>
      <c r="D340" s="117"/>
      <c r="E340" s="117"/>
      <c r="F340" s="117"/>
      <c r="G340" s="117"/>
      <c r="H340" s="117"/>
      <c r="I340" s="117"/>
    </row>
    <row r="341" spans="3:9" s="118" customFormat="1" x14ac:dyDescent="0.25">
      <c r="C341" s="117"/>
      <c r="D341" s="117"/>
      <c r="E341" s="117"/>
      <c r="F341" s="117"/>
      <c r="G341" s="117"/>
      <c r="H341" s="117"/>
      <c r="I341" s="117"/>
    </row>
    <row r="342" spans="3:9" s="118" customFormat="1" x14ac:dyDescent="0.25">
      <c r="C342" s="117"/>
      <c r="D342" s="117"/>
      <c r="E342" s="117"/>
      <c r="F342" s="117"/>
      <c r="G342" s="117"/>
      <c r="H342" s="117"/>
      <c r="I342" s="117"/>
    </row>
    <row r="343" spans="3:9" s="118" customFormat="1" x14ac:dyDescent="0.25">
      <c r="C343" s="117"/>
      <c r="D343" s="117"/>
      <c r="E343" s="117"/>
      <c r="F343" s="117"/>
      <c r="G343" s="117"/>
      <c r="H343" s="117"/>
      <c r="I343" s="117"/>
    </row>
    <row r="344" spans="3:9" s="118" customFormat="1" x14ac:dyDescent="0.25">
      <c r="C344" s="117"/>
      <c r="D344" s="117"/>
      <c r="E344" s="117"/>
      <c r="F344" s="117"/>
      <c r="G344" s="117"/>
      <c r="H344" s="117"/>
      <c r="I344" s="117"/>
    </row>
    <row r="345" spans="3:9" s="118" customFormat="1" x14ac:dyDescent="0.25">
      <c r="C345" s="117"/>
      <c r="D345" s="117"/>
      <c r="E345" s="117"/>
      <c r="F345" s="117"/>
      <c r="G345" s="117"/>
      <c r="H345" s="117"/>
      <c r="I345" s="117"/>
    </row>
    <row r="346" spans="3:9" s="118" customFormat="1" x14ac:dyDescent="0.25">
      <c r="C346" s="117"/>
      <c r="D346" s="117"/>
      <c r="E346" s="117"/>
      <c r="F346" s="117"/>
      <c r="G346" s="117"/>
      <c r="H346" s="117"/>
      <c r="I346" s="117"/>
    </row>
    <row r="347" spans="3:9" s="118" customFormat="1" x14ac:dyDescent="0.25">
      <c r="C347" s="117"/>
      <c r="D347" s="117"/>
      <c r="E347" s="117"/>
      <c r="F347" s="117"/>
      <c r="G347" s="117"/>
      <c r="H347" s="117"/>
      <c r="I347" s="117"/>
    </row>
    <row r="348" spans="3:9" s="118" customFormat="1" x14ac:dyDescent="0.25">
      <c r="C348" s="117"/>
      <c r="D348" s="117"/>
      <c r="E348" s="117"/>
      <c r="F348" s="117"/>
      <c r="G348" s="117"/>
      <c r="H348" s="117"/>
      <c r="I348" s="117"/>
    </row>
    <row r="349" spans="3:9" s="118" customFormat="1" x14ac:dyDescent="0.25">
      <c r="C349" s="117"/>
      <c r="D349" s="117"/>
      <c r="E349" s="117"/>
      <c r="F349" s="117"/>
      <c r="G349" s="117"/>
      <c r="H349" s="117"/>
      <c r="I349" s="117"/>
    </row>
    <row r="350" spans="3:9" s="118" customFormat="1" x14ac:dyDescent="0.25">
      <c r="C350" s="117"/>
      <c r="D350" s="117"/>
      <c r="E350" s="117"/>
      <c r="F350" s="117"/>
      <c r="G350" s="117"/>
      <c r="H350" s="117"/>
      <c r="I350" s="117"/>
    </row>
    <row r="351" spans="3:9" s="118" customFormat="1" x14ac:dyDescent="0.25">
      <c r="C351" s="117"/>
      <c r="D351" s="117"/>
      <c r="E351" s="117"/>
      <c r="F351" s="117"/>
      <c r="G351" s="117"/>
      <c r="H351" s="117"/>
      <c r="I351" s="117"/>
    </row>
    <row r="352" spans="3:9" s="118" customFormat="1" x14ac:dyDescent="0.25">
      <c r="C352" s="117"/>
      <c r="D352" s="117"/>
      <c r="E352" s="117"/>
      <c r="F352" s="117"/>
      <c r="G352" s="117"/>
      <c r="H352" s="117"/>
      <c r="I352" s="117"/>
    </row>
    <row r="353" spans="3:9" s="118" customFormat="1" x14ac:dyDescent="0.25">
      <c r="C353" s="117"/>
      <c r="D353" s="117"/>
      <c r="E353" s="117"/>
      <c r="F353" s="117"/>
      <c r="G353" s="117"/>
      <c r="H353" s="117"/>
      <c r="I353" s="117"/>
    </row>
    <row r="354" spans="3:9" s="118" customFormat="1" x14ac:dyDescent="0.25">
      <c r="C354" s="117"/>
      <c r="D354" s="117"/>
      <c r="E354" s="117"/>
      <c r="F354" s="117"/>
      <c r="G354" s="117"/>
      <c r="H354" s="117"/>
      <c r="I354" s="117"/>
    </row>
    <row r="355" spans="3:9" s="118" customFormat="1" x14ac:dyDescent="0.25">
      <c r="C355" s="117"/>
      <c r="D355" s="117"/>
      <c r="E355" s="117"/>
      <c r="F355" s="117"/>
      <c r="G355" s="117"/>
      <c r="H355" s="117"/>
      <c r="I355" s="117"/>
    </row>
    <row r="356" spans="3:9" s="118" customFormat="1" x14ac:dyDescent="0.25">
      <c r="C356" s="117"/>
      <c r="D356" s="117"/>
      <c r="E356" s="117"/>
      <c r="F356" s="117"/>
      <c r="G356" s="117"/>
      <c r="H356" s="117"/>
      <c r="I356" s="117"/>
    </row>
    <row r="357" spans="3:9" s="118" customFormat="1" x14ac:dyDescent="0.25">
      <c r="C357" s="117"/>
      <c r="D357" s="117"/>
      <c r="E357" s="117"/>
      <c r="F357" s="117"/>
      <c r="G357" s="117"/>
      <c r="H357" s="117"/>
      <c r="I357" s="117"/>
    </row>
    <row r="358" spans="3:9" s="118" customFormat="1" x14ac:dyDescent="0.25">
      <c r="C358" s="117"/>
      <c r="D358" s="117"/>
      <c r="E358" s="117"/>
      <c r="F358" s="117"/>
      <c r="G358" s="117"/>
      <c r="H358" s="117"/>
      <c r="I358" s="117"/>
    </row>
    <row r="359" spans="3:9" s="118" customFormat="1" x14ac:dyDescent="0.25">
      <c r="C359" s="117"/>
      <c r="D359" s="117"/>
      <c r="E359" s="117"/>
      <c r="F359" s="117"/>
      <c r="G359" s="117"/>
      <c r="H359" s="117"/>
      <c r="I359" s="117"/>
    </row>
    <row r="360" spans="3:9" s="118" customFormat="1" x14ac:dyDescent="0.25">
      <c r="C360" s="117"/>
      <c r="D360" s="117"/>
      <c r="E360" s="117"/>
      <c r="F360" s="117"/>
      <c r="G360" s="117"/>
      <c r="H360" s="117"/>
      <c r="I360" s="117"/>
    </row>
    <row r="361" spans="3:9" s="118" customFormat="1" x14ac:dyDescent="0.25">
      <c r="C361" s="117"/>
      <c r="D361" s="117"/>
      <c r="E361" s="117"/>
      <c r="F361" s="117"/>
      <c r="G361" s="117"/>
      <c r="H361" s="117"/>
      <c r="I361" s="117"/>
    </row>
    <row r="362" spans="3:9" s="118" customFormat="1" x14ac:dyDescent="0.25">
      <c r="C362" s="117"/>
      <c r="D362" s="117"/>
      <c r="E362" s="117"/>
      <c r="F362" s="117"/>
      <c r="G362" s="117"/>
      <c r="H362" s="117"/>
      <c r="I362" s="117"/>
    </row>
    <row r="363" spans="3:9" s="118" customFormat="1" x14ac:dyDescent="0.25">
      <c r="C363" s="117"/>
      <c r="D363" s="117"/>
      <c r="E363" s="117"/>
      <c r="F363" s="117"/>
      <c r="G363" s="117"/>
      <c r="H363" s="117"/>
      <c r="I363" s="117"/>
    </row>
    <row r="364" spans="3:9" s="118" customFormat="1" x14ac:dyDescent="0.25">
      <c r="C364" s="117"/>
      <c r="D364" s="117"/>
      <c r="E364" s="117"/>
      <c r="F364" s="117"/>
      <c r="G364" s="117"/>
      <c r="H364" s="117"/>
      <c r="I364" s="117"/>
    </row>
    <row r="365" spans="3:9" s="118" customFormat="1" x14ac:dyDescent="0.25">
      <c r="C365" s="117"/>
      <c r="D365" s="117"/>
      <c r="E365" s="117"/>
      <c r="F365" s="117"/>
      <c r="G365" s="117"/>
      <c r="H365" s="117"/>
      <c r="I365" s="117"/>
    </row>
    <row r="366" spans="3:9" s="118" customFormat="1" x14ac:dyDescent="0.25">
      <c r="C366" s="117"/>
      <c r="D366" s="117"/>
      <c r="E366" s="117"/>
      <c r="F366" s="117"/>
      <c r="G366" s="117"/>
      <c r="H366" s="117"/>
      <c r="I366" s="117"/>
    </row>
    <row r="367" spans="3:9" s="118" customFormat="1" x14ac:dyDescent="0.25">
      <c r="C367" s="117"/>
      <c r="D367" s="117"/>
      <c r="E367" s="117"/>
      <c r="F367" s="117"/>
      <c r="G367" s="117"/>
      <c r="H367" s="117"/>
      <c r="I367" s="117"/>
    </row>
    <row r="368" spans="3:9" s="118" customFormat="1" x14ac:dyDescent="0.25">
      <c r="C368" s="117"/>
      <c r="D368" s="117"/>
      <c r="E368" s="117"/>
      <c r="F368" s="117"/>
      <c r="G368" s="117"/>
      <c r="H368" s="117"/>
      <c r="I368" s="117"/>
    </row>
    <row r="369" spans="3:9" s="118" customFormat="1" x14ac:dyDescent="0.25">
      <c r="C369" s="117"/>
      <c r="D369" s="117"/>
      <c r="E369" s="117"/>
      <c r="F369" s="117"/>
      <c r="G369" s="117"/>
      <c r="H369" s="117"/>
      <c r="I369" s="117"/>
    </row>
    <row r="370" spans="3:9" s="118" customFormat="1" x14ac:dyDescent="0.25">
      <c r="C370" s="117"/>
      <c r="D370" s="117"/>
      <c r="E370" s="117"/>
      <c r="F370" s="117"/>
      <c r="G370" s="117"/>
      <c r="H370" s="117"/>
      <c r="I370" s="117"/>
    </row>
    <row r="371" spans="3:9" s="118" customFormat="1" x14ac:dyDescent="0.25">
      <c r="C371" s="117"/>
      <c r="D371" s="117"/>
      <c r="E371" s="117"/>
      <c r="F371" s="117"/>
      <c r="G371" s="117"/>
      <c r="H371" s="117"/>
      <c r="I371" s="117"/>
    </row>
    <row r="372" spans="3:9" s="118" customFormat="1" x14ac:dyDescent="0.25">
      <c r="C372" s="117"/>
      <c r="D372" s="117"/>
      <c r="E372" s="117"/>
      <c r="F372" s="117"/>
      <c r="G372" s="117"/>
      <c r="H372" s="117"/>
      <c r="I372" s="117"/>
    </row>
    <row r="373" spans="3:9" s="118" customFormat="1" x14ac:dyDescent="0.25">
      <c r="C373" s="117"/>
      <c r="D373" s="117"/>
      <c r="E373" s="117"/>
      <c r="F373" s="117"/>
      <c r="G373" s="117"/>
      <c r="H373" s="117"/>
      <c r="I373" s="117"/>
    </row>
    <row r="374" spans="3:9" s="118" customFormat="1" x14ac:dyDescent="0.25">
      <c r="C374" s="117"/>
      <c r="D374" s="117"/>
      <c r="E374" s="117"/>
      <c r="F374" s="117"/>
      <c r="G374" s="117"/>
      <c r="H374" s="117"/>
      <c r="I374" s="117"/>
    </row>
    <row r="375" spans="3:9" s="118" customFormat="1" x14ac:dyDescent="0.25">
      <c r="C375" s="117"/>
      <c r="D375" s="117"/>
      <c r="E375" s="117"/>
      <c r="F375" s="117"/>
      <c r="G375" s="117"/>
      <c r="H375" s="117"/>
      <c r="I375" s="117"/>
    </row>
    <row r="376" spans="3:9" s="118" customFormat="1" x14ac:dyDescent="0.25">
      <c r="C376" s="117"/>
      <c r="D376" s="117"/>
      <c r="E376" s="117"/>
      <c r="F376" s="117"/>
      <c r="G376" s="117"/>
      <c r="H376" s="117"/>
      <c r="I376" s="117"/>
    </row>
    <row r="377" spans="3:9" s="118" customFormat="1" x14ac:dyDescent="0.25">
      <c r="C377" s="117"/>
      <c r="D377" s="117"/>
      <c r="E377" s="117"/>
      <c r="F377" s="117"/>
      <c r="G377" s="117"/>
      <c r="H377" s="117"/>
      <c r="I377" s="117"/>
    </row>
    <row r="378" spans="3:9" s="118" customFormat="1" x14ac:dyDescent="0.25">
      <c r="C378" s="117"/>
      <c r="D378" s="117"/>
      <c r="E378" s="117"/>
      <c r="F378" s="117"/>
      <c r="G378" s="117"/>
      <c r="H378" s="117"/>
      <c r="I378" s="117"/>
    </row>
    <row r="379" spans="3:9" s="118" customFormat="1" x14ac:dyDescent="0.25">
      <c r="C379" s="117"/>
      <c r="D379" s="117"/>
      <c r="E379" s="117"/>
      <c r="F379" s="117"/>
      <c r="G379" s="117"/>
      <c r="H379" s="117"/>
      <c r="I379" s="117"/>
    </row>
    <row r="380" spans="3:9" s="118" customFormat="1" x14ac:dyDescent="0.25">
      <c r="C380" s="117"/>
      <c r="D380" s="117"/>
      <c r="E380" s="117"/>
      <c r="F380" s="117"/>
      <c r="G380" s="117"/>
      <c r="H380" s="117"/>
      <c r="I380" s="117"/>
    </row>
    <row r="381" spans="3:9" s="118" customFormat="1" x14ac:dyDescent="0.25">
      <c r="C381" s="117"/>
      <c r="D381" s="117"/>
      <c r="E381" s="117"/>
      <c r="F381" s="117"/>
      <c r="G381" s="117"/>
      <c r="H381" s="117"/>
      <c r="I381" s="117"/>
    </row>
    <row r="382" spans="3:9" s="118" customFormat="1" x14ac:dyDescent="0.25">
      <c r="C382" s="117"/>
      <c r="D382" s="117"/>
      <c r="E382" s="117"/>
      <c r="F382" s="117"/>
      <c r="G382" s="117"/>
      <c r="H382" s="117"/>
      <c r="I382" s="117"/>
    </row>
    <row r="383" spans="3:9" s="118" customFormat="1" x14ac:dyDescent="0.25">
      <c r="C383" s="117"/>
      <c r="D383" s="117"/>
      <c r="E383" s="117"/>
      <c r="F383" s="117"/>
      <c r="G383" s="117"/>
      <c r="H383" s="117"/>
      <c r="I383" s="117"/>
    </row>
    <row r="384" spans="3:9" s="118" customFormat="1" x14ac:dyDescent="0.25">
      <c r="C384" s="117"/>
      <c r="D384" s="117"/>
      <c r="E384" s="117"/>
      <c r="F384" s="117"/>
      <c r="G384" s="117"/>
      <c r="H384" s="117"/>
      <c r="I384" s="117"/>
    </row>
    <row r="385" spans="3:9" s="118" customFormat="1" x14ac:dyDescent="0.25">
      <c r="C385" s="117"/>
      <c r="D385" s="117"/>
      <c r="E385" s="117"/>
      <c r="F385" s="117"/>
      <c r="G385" s="117"/>
      <c r="H385" s="117"/>
      <c r="I385" s="117"/>
    </row>
    <row r="386" spans="3:9" s="118" customFormat="1" x14ac:dyDescent="0.25">
      <c r="C386" s="117"/>
      <c r="D386" s="117"/>
      <c r="E386" s="117"/>
      <c r="F386" s="117"/>
      <c r="G386" s="117"/>
      <c r="H386" s="117"/>
      <c r="I386" s="117"/>
    </row>
    <row r="387" spans="3:9" s="118" customFormat="1" x14ac:dyDescent="0.25">
      <c r="C387" s="117"/>
      <c r="D387" s="117"/>
      <c r="E387" s="117"/>
      <c r="F387" s="117"/>
      <c r="G387" s="117"/>
      <c r="H387" s="117"/>
      <c r="I387" s="117"/>
    </row>
    <row r="388" spans="3:9" s="118" customFormat="1" x14ac:dyDescent="0.25">
      <c r="C388" s="117"/>
      <c r="D388" s="117"/>
      <c r="E388" s="117"/>
      <c r="F388" s="117"/>
      <c r="G388" s="117"/>
      <c r="H388" s="117"/>
      <c r="I388" s="117"/>
    </row>
    <row r="389" spans="3:9" s="118" customFormat="1" x14ac:dyDescent="0.25">
      <c r="C389" s="117"/>
      <c r="D389" s="117"/>
      <c r="E389" s="117"/>
      <c r="F389" s="117"/>
      <c r="G389" s="117"/>
      <c r="H389" s="117"/>
      <c r="I389" s="117"/>
    </row>
    <row r="390" spans="3:9" s="118" customFormat="1" x14ac:dyDescent="0.25">
      <c r="C390" s="117"/>
      <c r="D390" s="117"/>
      <c r="E390" s="117"/>
      <c r="F390" s="117"/>
      <c r="G390" s="117"/>
      <c r="H390" s="117"/>
      <c r="I390" s="117"/>
    </row>
    <row r="391" spans="3:9" s="118" customFormat="1" x14ac:dyDescent="0.25">
      <c r="C391" s="117"/>
      <c r="D391" s="117"/>
      <c r="E391" s="117"/>
      <c r="F391" s="117"/>
      <c r="G391" s="117"/>
      <c r="H391" s="117"/>
      <c r="I391" s="117"/>
    </row>
    <row r="392" spans="3:9" s="118" customFormat="1" x14ac:dyDescent="0.25">
      <c r="C392" s="117"/>
      <c r="D392" s="117"/>
      <c r="E392" s="117"/>
      <c r="F392" s="117"/>
      <c r="G392" s="117"/>
      <c r="H392" s="117"/>
      <c r="I392" s="117"/>
    </row>
    <row r="393" spans="3:9" s="118" customFormat="1" x14ac:dyDescent="0.25">
      <c r="C393" s="117"/>
      <c r="D393" s="117"/>
      <c r="E393" s="117"/>
      <c r="F393" s="117"/>
      <c r="G393" s="117"/>
      <c r="H393" s="117"/>
      <c r="I393" s="117"/>
    </row>
    <row r="394" spans="3:9" s="118" customFormat="1" x14ac:dyDescent="0.25">
      <c r="C394" s="117"/>
      <c r="D394" s="117"/>
      <c r="E394" s="117"/>
      <c r="F394" s="117"/>
      <c r="G394" s="117"/>
      <c r="H394" s="117"/>
      <c r="I394" s="117"/>
    </row>
    <row r="395" spans="3:9" s="118" customFormat="1" x14ac:dyDescent="0.25">
      <c r="C395" s="117"/>
      <c r="D395" s="117"/>
      <c r="E395" s="117"/>
      <c r="F395" s="117"/>
      <c r="G395" s="117"/>
      <c r="H395" s="117"/>
      <c r="I395" s="117"/>
    </row>
    <row r="396" spans="3:9" s="118" customFormat="1" x14ac:dyDescent="0.25">
      <c r="C396" s="117"/>
      <c r="D396" s="117"/>
      <c r="E396" s="117"/>
      <c r="F396" s="117"/>
      <c r="G396" s="117"/>
      <c r="H396" s="117"/>
      <c r="I396" s="117"/>
    </row>
    <row r="397" spans="3:9" s="118" customFormat="1" x14ac:dyDescent="0.25">
      <c r="C397" s="117"/>
      <c r="D397" s="117"/>
      <c r="E397" s="117"/>
      <c r="F397" s="117"/>
      <c r="G397" s="117"/>
      <c r="H397" s="117"/>
      <c r="I397" s="117"/>
    </row>
    <row r="398" spans="3:9" s="118" customFormat="1" x14ac:dyDescent="0.25">
      <c r="C398" s="117"/>
      <c r="D398" s="117"/>
      <c r="E398" s="117"/>
      <c r="F398" s="117"/>
      <c r="G398" s="117"/>
      <c r="H398" s="117"/>
      <c r="I398" s="117"/>
    </row>
    <row r="399" spans="3:9" s="118" customFormat="1" x14ac:dyDescent="0.25">
      <c r="C399" s="117"/>
      <c r="D399" s="117"/>
      <c r="E399" s="117"/>
      <c r="F399" s="117"/>
      <c r="G399" s="117"/>
      <c r="H399" s="117"/>
      <c r="I399" s="117"/>
    </row>
    <row r="400" spans="3:9" s="118" customFormat="1" x14ac:dyDescent="0.25">
      <c r="C400" s="117"/>
      <c r="D400" s="117"/>
      <c r="E400" s="117"/>
      <c r="F400" s="117"/>
      <c r="G400" s="117"/>
      <c r="H400" s="117"/>
      <c r="I400" s="117"/>
    </row>
    <row r="401" spans="3:9" s="118" customFormat="1" x14ac:dyDescent="0.25">
      <c r="C401" s="117"/>
      <c r="D401" s="117"/>
      <c r="E401" s="117"/>
      <c r="F401" s="117"/>
      <c r="G401" s="117"/>
      <c r="H401" s="117"/>
      <c r="I401" s="117"/>
    </row>
    <row r="402" spans="3:9" s="118" customFormat="1" x14ac:dyDescent="0.25">
      <c r="C402" s="117"/>
      <c r="D402" s="117"/>
      <c r="E402" s="117"/>
      <c r="F402" s="117"/>
      <c r="G402" s="117"/>
      <c r="H402" s="117"/>
      <c r="I402" s="117"/>
    </row>
    <row r="403" spans="3:9" s="118" customFormat="1" x14ac:dyDescent="0.25">
      <c r="C403" s="117"/>
      <c r="D403" s="117"/>
      <c r="E403" s="117"/>
      <c r="F403" s="117"/>
      <c r="G403" s="117"/>
      <c r="H403" s="117"/>
      <c r="I403" s="117"/>
    </row>
    <row r="404" spans="3:9" s="118" customFormat="1" x14ac:dyDescent="0.25">
      <c r="C404" s="117"/>
      <c r="D404" s="117"/>
      <c r="E404" s="117"/>
      <c r="F404" s="117"/>
      <c r="G404" s="117"/>
      <c r="H404" s="117"/>
      <c r="I404" s="117"/>
    </row>
    <row r="405" spans="3:9" s="118" customFormat="1" x14ac:dyDescent="0.25">
      <c r="C405" s="117"/>
      <c r="D405" s="117"/>
      <c r="E405" s="117"/>
      <c r="F405" s="117"/>
      <c r="G405" s="117"/>
      <c r="H405" s="117"/>
      <c r="I405" s="117"/>
    </row>
    <row r="406" spans="3:9" s="118" customFormat="1" x14ac:dyDescent="0.25">
      <c r="C406" s="117"/>
      <c r="D406" s="117"/>
      <c r="E406" s="117"/>
      <c r="F406" s="117"/>
      <c r="G406" s="117"/>
      <c r="H406" s="117"/>
      <c r="I406" s="117"/>
    </row>
    <row r="407" spans="3:9" s="118" customFormat="1" x14ac:dyDescent="0.25">
      <c r="C407" s="117"/>
      <c r="D407" s="117"/>
      <c r="E407" s="117"/>
      <c r="F407" s="117"/>
      <c r="G407" s="117"/>
      <c r="H407" s="117"/>
      <c r="I407" s="117"/>
    </row>
    <row r="408" spans="3:9" s="118" customFormat="1" x14ac:dyDescent="0.25">
      <c r="C408" s="117"/>
      <c r="D408" s="117"/>
      <c r="E408" s="117"/>
      <c r="F408" s="117"/>
      <c r="G408" s="117"/>
      <c r="H408" s="117"/>
      <c r="I408" s="117"/>
    </row>
    <row r="409" spans="3:9" s="118" customFormat="1" x14ac:dyDescent="0.25">
      <c r="C409" s="117"/>
      <c r="D409" s="117"/>
      <c r="E409" s="117"/>
      <c r="F409" s="117"/>
      <c r="G409" s="117"/>
      <c r="H409" s="117"/>
      <c r="I409" s="117"/>
    </row>
    <row r="410" spans="3:9" s="118" customFormat="1" x14ac:dyDescent="0.25">
      <c r="C410" s="117"/>
      <c r="D410" s="117"/>
      <c r="E410" s="117"/>
      <c r="F410" s="117"/>
      <c r="G410" s="117"/>
      <c r="H410" s="117"/>
      <c r="I410" s="117"/>
    </row>
    <row r="411" spans="3:9" s="118" customFormat="1" x14ac:dyDescent="0.25">
      <c r="C411" s="117"/>
      <c r="D411" s="117"/>
      <c r="E411" s="117"/>
      <c r="F411" s="117"/>
      <c r="G411" s="117"/>
      <c r="H411" s="117"/>
      <c r="I411" s="117"/>
    </row>
    <row r="412" spans="3:9" s="118" customFormat="1" x14ac:dyDescent="0.25">
      <c r="C412" s="117"/>
      <c r="D412" s="117"/>
      <c r="E412" s="117"/>
      <c r="F412" s="117"/>
      <c r="G412" s="117"/>
      <c r="H412" s="117"/>
      <c r="I412" s="117"/>
    </row>
    <row r="413" spans="3:9" s="118" customFormat="1" x14ac:dyDescent="0.25">
      <c r="C413" s="117"/>
      <c r="D413" s="117"/>
      <c r="E413" s="117"/>
      <c r="F413" s="117"/>
      <c r="G413" s="117"/>
      <c r="H413" s="117"/>
      <c r="I413" s="117"/>
    </row>
  </sheetData>
  <mergeCells count="3">
    <mergeCell ref="F2:H2"/>
    <mergeCell ref="C2:E2"/>
    <mergeCell ref="A1:I1"/>
  </mergeCells>
  <phoneticPr fontId="8" type="noConversion"/>
  <pageMargins left="0.70866141732283505" right="0.70866141732283505" top="0.74803149606299202" bottom="0.74803149599999996" header="0.31496062992126" footer="0.56496062999999996"/>
  <pageSetup paperSize="9" scale="71" orientation="landscape"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topLeftCell="B4" zoomScaleNormal="100" workbookViewId="0">
      <selection activeCell="I15" sqref="I15"/>
    </sheetView>
  </sheetViews>
  <sheetFormatPr defaultColWidth="8.7265625" defaultRowHeight="15.5" x14ac:dyDescent="0.25"/>
  <cols>
    <col min="1" max="1" width="16.81640625" style="83" hidden="1" customWidth="1"/>
    <col min="2" max="2" width="30.54296875" style="114" customWidth="1"/>
    <col min="3" max="3" width="14.453125" style="80" customWidth="1"/>
    <col min="4" max="4" width="9.453125" style="80" customWidth="1"/>
    <col min="5" max="5" width="10.453125" style="81" customWidth="1"/>
    <col min="6" max="6" width="0.1796875" style="81" customWidth="1"/>
    <col min="7" max="7" width="2.81640625" style="82" customWidth="1"/>
    <col min="8" max="8" width="3.26953125" style="82" hidden="1" customWidth="1"/>
    <col min="9" max="9" width="20.81640625" style="80" customWidth="1"/>
    <col min="10" max="10" width="22" style="80" customWidth="1"/>
    <col min="11" max="11" width="2.7265625" style="83" customWidth="1"/>
    <col min="12" max="12" width="23.54296875" style="83" hidden="1" customWidth="1"/>
    <col min="13" max="13" width="13.453125" style="83" hidden="1" customWidth="1"/>
    <col min="14" max="27" width="8.7265625" style="85"/>
    <col min="28" max="16384" width="8.7265625" style="83"/>
  </cols>
  <sheetData>
    <row r="1" spans="1:27" ht="62" hidden="1" x14ac:dyDescent="0.25">
      <c r="A1" s="78" t="s">
        <v>600</v>
      </c>
      <c r="B1" s="79"/>
    </row>
    <row r="2" spans="1:27" ht="77.5" hidden="1" x14ac:dyDescent="0.25">
      <c r="A2" s="78" t="s">
        <v>610</v>
      </c>
      <c r="B2" s="79"/>
      <c r="C2" s="84"/>
      <c r="I2" s="78" t="s">
        <v>612</v>
      </c>
    </row>
    <row r="3" spans="1:27" ht="46.5" hidden="1" x14ac:dyDescent="0.25">
      <c r="A3" s="78"/>
      <c r="B3" s="79"/>
      <c r="C3" s="84"/>
      <c r="I3" s="78"/>
      <c r="L3" s="78" t="s">
        <v>601</v>
      </c>
    </row>
    <row r="4" spans="1:27" s="85" customFormat="1" ht="27.65" customHeight="1" x14ac:dyDescent="0.25">
      <c r="A4" s="409" t="s">
        <v>645</v>
      </c>
      <c r="B4" s="410"/>
      <c r="C4" s="410"/>
      <c r="D4" s="410"/>
      <c r="E4" s="410"/>
      <c r="F4" s="410"/>
      <c r="G4" s="410"/>
      <c r="H4" s="410"/>
      <c r="I4" s="410"/>
      <c r="J4" s="410"/>
    </row>
    <row r="5" spans="1:27" ht="36.65" hidden="1" customHeight="1" x14ac:dyDescent="0.25">
      <c r="A5" s="86" t="s">
        <v>621</v>
      </c>
      <c r="B5" s="87"/>
      <c r="C5" s="88"/>
      <c r="D5" s="88"/>
      <c r="E5" s="89"/>
      <c r="F5" s="90"/>
      <c r="G5" s="90"/>
      <c r="H5" s="90"/>
      <c r="I5" s="91" t="s">
        <v>633</v>
      </c>
      <c r="J5" s="92"/>
      <c r="M5" s="85"/>
    </row>
    <row r="6" spans="1:27" s="94" customFormat="1" ht="31" hidden="1" x14ac:dyDescent="0.35">
      <c r="A6" s="359" t="s">
        <v>631</v>
      </c>
      <c r="B6" s="359"/>
      <c r="C6" s="359"/>
      <c r="D6" s="360" t="s">
        <v>551</v>
      </c>
      <c r="E6"/>
      <c r="F6" s="276"/>
      <c r="G6" s="93"/>
      <c r="H6" s="82"/>
      <c r="N6" s="275"/>
      <c r="O6" s="275"/>
      <c r="P6" s="275"/>
      <c r="Q6" s="275"/>
      <c r="R6" s="275"/>
      <c r="S6" s="275"/>
      <c r="T6" s="275"/>
      <c r="U6" s="275"/>
      <c r="V6" s="275"/>
      <c r="W6" s="275"/>
      <c r="X6" s="275"/>
      <c r="Y6" s="275"/>
      <c r="Z6" s="275"/>
      <c r="AA6" s="275"/>
    </row>
    <row r="7" spans="1:27" s="98" customFormat="1" ht="31" x14ac:dyDescent="0.35">
      <c r="A7" s="358" t="s">
        <v>629</v>
      </c>
      <c r="B7" s="361" t="s">
        <v>550</v>
      </c>
      <c r="C7" s="361" t="s">
        <v>182</v>
      </c>
      <c r="D7" s="99"/>
      <c r="E7"/>
      <c r="F7" s="277"/>
      <c r="G7" s="93"/>
      <c r="H7" s="82"/>
      <c r="I7" s="95" t="s">
        <v>564</v>
      </c>
      <c r="J7" s="96" t="s">
        <v>565</v>
      </c>
      <c r="K7" s="85"/>
      <c r="L7" s="97" t="s">
        <v>536</v>
      </c>
      <c r="M7" s="97" t="s">
        <v>568</v>
      </c>
      <c r="N7" s="85"/>
      <c r="O7" s="85"/>
      <c r="P7" s="85"/>
      <c r="Q7" s="85"/>
      <c r="R7" s="85"/>
      <c r="S7" s="85"/>
      <c r="T7" s="85"/>
      <c r="U7" s="85"/>
      <c r="V7" s="85"/>
      <c r="W7" s="85"/>
      <c r="X7" s="85"/>
      <c r="Y7" s="85"/>
      <c r="Z7" s="85"/>
      <c r="AA7" s="85"/>
    </row>
    <row r="8" spans="1:27" x14ac:dyDescent="0.35">
      <c r="A8" s="99"/>
      <c r="B8" s="99"/>
      <c r="C8" s="99"/>
      <c r="D8" s="100"/>
      <c r="E8"/>
      <c r="F8" s="105"/>
      <c r="G8" s="93"/>
      <c r="I8" s="100">
        <f t="shared" ref="I8:I26" si="0">IF(ISNA(VLOOKUP(B8,BudgetList,8,FALSE) = TRUE),0,VLOOKUP(B8,BudgetList,8,FALSE))</f>
        <v>0</v>
      </c>
      <c r="J8" s="101">
        <f t="shared" ref="J8:J26" si="1">IF(ISNA(VLOOKUP(B8,BudgetList,8,FALSE) = TRUE),0,E8-I8)</f>
        <v>0</v>
      </c>
      <c r="L8" s="102" t="s">
        <v>634</v>
      </c>
      <c r="M8" s="103" t="e">
        <f>GETPIVOTDATA("Total Base Costs",$A$6,"Budget Status","Budgeted")</f>
        <v>#REF!</v>
      </c>
    </row>
    <row r="9" spans="1:27" ht="31" x14ac:dyDescent="0.35">
      <c r="A9"/>
      <c r="B9"/>
      <c r="C9"/>
      <c r="D9"/>
      <c r="E9"/>
      <c r="F9" s="105"/>
      <c r="G9" s="93"/>
      <c r="I9" s="100">
        <f t="shared" si="0"/>
        <v>0</v>
      </c>
      <c r="J9" s="101">
        <f t="shared" si="1"/>
        <v>0</v>
      </c>
      <c r="L9" s="71" t="s">
        <v>537</v>
      </c>
      <c r="M9" s="100" t="e">
        <f>#REF!</f>
        <v>#REF!</v>
      </c>
    </row>
    <row r="10" spans="1:27" x14ac:dyDescent="0.35">
      <c r="A10"/>
      <c r="B10"/>
      <c r="C10"/>
      <c r="D10"/>
      <c r="E10"/>
      <c r="F10" s="105"/>
      <c r="G10" s="104"/>
      <c r="H10" s="105"/>
      <c r="I10" s="100">
        <f t="shared" si="0"/>
        <v>0</v>
      </c>
      <c r="J10" s="101">
        <f t="shared" si="1"/>
        <v>0</v>
      </c>
    </row>
    <row r="11" spans="1:27" x14ac:dyDescent="0.35">
      <c r="A11"/>
      <c r="B11"/>
      <c r="C11"/>
      <c r="D11"/>
      <c r="E11"/>
      <c r="F11" s="105"/>
      <c r="G11" s="104"/>
      <c r="H11" s="105"/>
      <c r="I11" s="100">
        <f t="shared" si="0"/>
        <v>0</v>
      </c>
      <c r="J11" s="101">
        <f t="shared" si="1"/>
        <v>0</v>
      </c>
      <c r="L11" s="106"/>
      <c r="M11" s="105"/>
    </row>
    <row r="12" spans="1:27" x14ac:dyDescent="0.35">
      <c r="A12"/>
      <c r="B12"/>
      <c r="C12"/>
      <c r="D12"/>
      <c r="E12"/>
      <c r="F12" s="105"/>
      <c r="G12" s="104"/>
      <c r="H12" s="105"/>
      <c r="I12" s="100">
        <f t="shared" si="0"/>
        <v>0</v>
      </c>
      <c r="J12" s="101">
        <f t="shared" si="1"/>
        <v>0</v>
      </c>
    </row>
    <row r="13" spans="1:27" x14ac:dyDescent="0.35">
      <c r="A13"/>
      <c r="B13"/>
      <c r="C13"/>
      <c r="D13"/>
      <c r="E13"/>
      <c r="F13" s="105"/>
      <c r="G13" s="104"/>
      <c r="H13" s="105"/>
      <c r="I13" s="100">
        <f t="shared" si="0"/>
        <v>0</v>
      </c>
      <c r="J13" s="101">
        <f t="shared" si="1"/>
        <v>0</v>
      </c>
    </row>
    <row r="14" spans="1:27" x14ac:dyDescent="0.35">
      <c r="A14"/>
      <c r="B14"/>
      <c r="C14"/>
      <c r="D14"/>
      <c r="E14"/>
      <c r="F14" s="105"/>
      <c r="G14" s="104"/>
      <c r="H14" s="105"/>
      <c r="I14" s="100">
        <f t="shared" si="0"/>
        <v>0</v>
      </c>
      <c r="J14" s="101">
        <f t="shared" si="1"/>
        <v>0</v>
      </c>
    </row>
    <row r="15" spans="1:27" x14ac:dyDescent="0.35">
      <c r="A15"/>
      <c r="B15"/>
      <c r="C15"/>
      <c r="D15"/>
      <c r="E15"/>
      <c r="F15" s="105"/>
      <c r="G15" s="104"/>
      <c r="H15" s="105"/>
      <c r="I15" s="100">
        <f t="shared" si="0"/>
        <v>0</v>
      </c>
      <c r="J15" s="101">
        <f t="shared" si="1"/>
        <v>0</v>
      </c>
    </row>
    <row r="16" spans="1:27" x14ac:dyDescent="0.35">
      <c r="A16"/>
      <c r="B16"/>
      <c r="C16"/>
      <c r="D16"/>
      <c r="E16"/>
      <c r="F16" s="105"/>
      <c r="G16" s="104"/>
      <c r="H16" s="105"/>
      <c r="I16" s="100">
        <f t="shared" si="0"/>
        <v>0</v>
      </c>
      <c r="J16" s="101">
        <f t="shared" si="1"/>
        <v>0</v>
      </c>
    </row>
    <row r="17" spans="1:10" x14ac:dyDescent="0.35">
      <c r="A17"/>
      <c r="B17"/>
      <c r="C17"/>
      <c r="D17"/>
      <c r="E17"/>
      <c r="F17" s="105"/>
      <c r="G17" s="104"/>
      <c r="H17" s="105"/>
      <c r="I17" s="100">
        <f t="shared" si="0"/>
        <v>0</v>
      </c>
      <c r="J17" s="101">
        <f t="shared" si="1"/>
        <v>0</v>
      </c>
    </row>
    <row r="18" spans="1:10" x14ac:dyDescent="0.35">
      <c r="A18"/>
      <c r="B18"/>
      <c r="C18"/>
      <c r="D18"/>
      <c r="E18"/>
      <c r="F18" s="105"/>
      <c r="G18" s="104"/>
      <c r="H18" s="105"/>
      <c r="I18" s="100">
        <f t="shared" si="0"/>
        <v>0</v>
      </c>
      <c r="J18" s="101">
        <f t="shared" si="1"/>
        <v>0</v>
      </c>
    </row>
    <row r="19" spans="1:10" x14ac:dyDescent="0.35">
      <c r="A19"/>
      <c r="B19"/>
      <c r="C19"/>
      <c r="D19"/>
      <c r="E19"/>
      <c r="F19" s="105"/>
      <c r="G19" s="104"/>
      <c r="H19" s="105"/>
      <c r="I19" s="100">
        <f t="shared" si="0"/>
        <v>0</v>
      </c>
      <c r="J19" s="101">
        <f t="shared" si="1"/>
        <v>0</v>
      </c>
    </row>
    <row r="20" spans="1:10" x14ac:dyDescent="0.35">
      <c r="A20"/>
      <c r="B20"/>
      <c r="C20"/>
      <c r="D20"/>
      <c r="E20"/>
      <c r="F20" s="105"/>
      <c r="G20" s="104"/>
      <c r="H20" s="105"/>
      <c r="I20" s="100">
        <f t="shared" si="0"/>
        <v>0</v>
      </c>
      <c r="J20" s="101">
        <f t="shared" si="1"/>
        <v>0</v>
      </c>
    </row>
    <row r="21" spans="1:10" x14ac:dyDescent="0.35">
      <c r="A21"/>
      <c r="B21"/>
      <c r="C21"/>
      <c r="D21"/>
      <c r="E21"/>
      <c r="F21" s="105"/>
      <c r="G21" s="104"/>
      <c r="H21" s="105"/>
      <c r="I21" s="100">
        <f t="shared" si="0"/>
        <v>0</v>
      </c>
      <c r="J21" s="101">
        <f t="shared" si="1"/>
        <v>0</v>
      </c>
    </row>
    <row r="22" spans="1:10" x14ac:dyDescent="0.35">
      <c r="A22"/>
      <c r="B22"/>
      <c r="C22"/>
      <c r="D22"/>
      <c r="E22"/>
      <c r="F22" s="105"/>
      <c r="G22" s="104"/>
      <c r="H22" s="105"/>
      <c r="I22" s="100">
        <f t="shared" si="0"/>
        <v>0</v>
      </c>
      <c r="J22" s="101">
        <f t="shared" si="1"/>
        <v>0</v>
      </c>
    </row>
    <row r="23" spans="1:10" x14ac:dyDescent="0.35">
      <c r="A23"/>
      <c r="B23"/>
      <c r="C23"/>
      <c r="D23"/>
      <c r="E23"/>
      <c r="F23" s="105"/>
      <c r="G23" s="104"/>
      <c r="H23" s="105"/>
      <c r="I23" s="100">
        <f t="shared" si="0"/>
        <v>0</v>
      </c>
      <c r="J23" s="101">
        <f t="shared" si="1"/>
        <v>0</v>
      </c>
    </row>
    <row r="24" spans="1:10" x14ac:dyDescent="0.35">
      <c r="A24"/>
      <c r="B24"/>
      <c r="C24"/>
      <c r="D24"/>
      <c r="E24"/>
      <c r="F24" s="105"/>
      <c r="G24" s="104"/>
      <c r="H24" s="105"/>
      <c r="I24" s="100">
        <f t="shared" si="0"/>
        <v>0</v>
      </c>
      <c r="J24" s="101">
        <f t="shared" si="1"/>
        <v>0</v>
      </c>
    </row>
    <row r="25" spans="1:10" x14ac:dyDescent="0.35">
      <c r="A25"/>
      <c r="B25"/>
      <c r="C25"/>
      <c r="D25"/>
      <c r="E25"/>
      <c r="F25" s="105"/>
      <c r="G25" s="104"/>
      <c r="H25" s="105"/>
      <c r="I25" s="100">
        <f t="shared" si="0"/>
        <v>0</v>
      </c>
      <c r="J25" s="101">
        <f t="shared" si="1"/>
        <v>0</v>
      </c>
    </row>
    <row r="26" spans="1:10" x14ac:dyDescent="0.35">
      <c r="A26"/>
      <c r="B26"/>
      <c r="C26"/>
      <c r="D26"/>
      <c r="E26"/>
      <c r="F26" s="105"/>
      <c r="G26" s="104"/>
      <c r="H26" s="105"/>
      <c r="I26" s="100">
        <f t="shared" si="0"/>
        <v>0</v>
      </c>
      <c r="J26" s="101">
        <f t="shared" si="1"/>
        <v>0</v>
      </c>
    </row>
    <row r="27" spans="1:10" hidden="1" x14ac:dyDescent="0.35">
      <c r="A27"/>
      <c r="B27"/>
      <c r="C27"/>
      <c r="D27"/>
      <c r="E27"/>
      <c r="F27" s="105"/>
      <c r="G27" s="104"/>
      <c r="H27" s="105"/>
      <c r="I27" s="100">
        <f t="shared" ref="I27:I90" si="2">IF(ISNA(VLOOKUP(B27,BudgetList,8,FALSE) = TRUE),0,VLOOKUP(B27,BudgetList,8,FALSE))</f>
        <v>0</v>
      </c>
      <c r="J27" s="101">
        <f t="shared" ref="J27:J90" si="3">IF(ISNA(VLOOKUP(B27,BudgetList,8,FALSE) = TRUE),0,E27-I27)</f>
        <v>0</v>
      </c>
    </row>
    <row r="28" spans="1:10" hidden="1" x14ac:dyDescent="0.35">
      <c r="A28"/>
      <c r="B28"/>
      <c r="C28"/>
      <c r="D28"/>
      <c r="E28"/>
      <c r="F28"/>
      <c r="G28" s="104"/>
      <c r="H28" s="105"/>
      <c r="I28" s="100">
        <f t="shared" si="2"/>
        <v>0</v>
      </c>
      <c r="J28" s="101">
        <f t="shared" si="3"/>
        <v>0</v>
      </c>
    </row>
    <row r="29" spans="1:10" hidden="1" x14ac:dyDescent="0.35">
      <c r="A29"/>
      <c r="B29"/>
      <c r="C29"/>
      <c r="D29"/>
      <c r="E29"/>
      <c r="F29"/>
      <c r="G29" s="104"/>
      <c r="H29" s="105"/>
      <c r="I29" s="100">
        <f t="shared" si="2"/>
        <v>0</v>
      </c>
      <c r="J29" s="101">
        <f t="shared" si="3"/>
        <v>0</v>
      </c>
    </row>
    <row r="30" spans="1:10" hidden="1" x14ac:dyDescent="0.35">
      <c r="A30"/>
      <c r="B30"/>
      <c r="C30"/>
      <c r="D30"/>
      <c r="E30"/>
      <c r="F30"/>
      <c r="G30" s="104"/>
      <c r="H30" s="105"/>
      <c r="I30" s="100">
        <f t="shared" si="2"/>
        <v>0</v>
      </c>
      <c r="J30" s="101">
        <f t="shared" si="3"/>
        <v>0</v>
      </c>
    </row>
    <row r="31" spans="1:10" hidden="1" x14ac:dyDescent="0.35">
      <c r="A31" s="108"/>
      <c r="B31" s="108"/>
      <c r="C31" s="108"/>
      <c r="D31" s="108"/>
      <c r="E31" s="109"/>
      <c r="F31" s="104"/>
      <c r="G31" s="104"/>
      <c r="H31" s="105"/>
      <c r="I31" s="100">
        <f t="shared" si="2"/>
        <v>0</v>
      </c>
      <c r="J31" s="101">
        <f t="shared" si="3"/>
        <v>0</v>
      </c>
    </row>
    <row r="32" spans="1:10" hidden="1" x14ac:dyDescent="0.35">
      <c r="A32" s="108"/>
      <c r="B32" s="108"/>
      <c r="C32" s="108"/>
      <c r="D32" s="108"/>
      <c r="E32" s="109"/>
      <c r="F32" s="104"/>
      <c r="G32" s="104"/>
      <c r="H32" s="105"/>
      <c r="I32" s="100">
        <f t="shared" si="2"/>
        <v>0</v>
      </c>
      <c r="J32" s="101">
        <f t="shared" si="3"/>
        <v>0</v>
      </c>
    </row>
    <row r="33" spans="1:10" hidden="1" x14ac:dyDescent="0.35">
      <c r="A33" s="108"/>
      <c r="B33" s="108"/>
      <c r="C33" s="108"/>
      <c r="D33" s="108"/>
      <c r="E33" s="109"/>
      <c r="F33" s="104"/>
      <c r="G33" s="104"/>
      <c r="H33" s="105"/>
      <c r="I33" s="100">
        <f t="shared" si="2"/>
        <v>0</v>
      </c>
      <c r="J33" s="101">
        <f t="shared" si="3"/>
        <v>0</v>
      </c>
    </row>
    <row r="34" spans="1:10" hidden="1" x14ac:dyDescent="0.35">
      <c r="A34" s="108"/>
      <c r="B34" s="108"/>
      <c r="C34" s="108"/>
      <c r="D34" s="108"/>
      <c r="E34" s="109"/>
      <c r="F34" s="104"/>
      <c r="G34" s="104"/>
      <c r="H34" s="105"/>
      <c r="I34" s="100">
        <f t="shared" si="2"/>
        <v>0</v>
      </c>
      <c r="J34" s="101">
        <f t="shared" si="3"/>
        <v>0</v>
      </c>
    </row>
    <row r="35" spans="1:10" hidden="1" x14ac:dyDescent="0.35">
      <c r="A35" s="108"/>
      <c r="B35" s="108"/>
      <c r="C35" s="108"/>
      <c r="D35" s="108"/>
      <c r="E35" s="109"/>
      <c r="F35" s="104"/>
      <c r="G35" s="104"/>
      <c r="H35" s="105"/>
      <c r="I35" s="100">
        <f t="shared" si="2"/>
        <v>0</v>
      </c>
      <c r="J35" s="101">
        <f t="shared" si="3"/>
        <v>0</v>
      </c>
    </row>
    <row r="36" spans="1:10" hidden="1" x14ac:dyDescent="0.35">
      <c r="A36" s="108"/>
      <c r="B36" s="108"/>
      <c r="C36" s="108"/>
      <c r="D36" s="108"/>
      <c r="E36" s="109"/>
      <c r="F36" s="104"/>
      <c r="G36" s="104"/>
      <c r="H36" s="105"/>
      <c r="I36" s="100">
        <f t="shared" si="2"/>
        <v>0</v>
      </c>
      <c r="J36" s="101">
        <f t="shared" si="3"/>
        <v>0</v>
      </c>
    </row>
    <row r="37" spans="1:10" hidden="1" x14ac:dyDescent="0.35">
      <c r="A37" s="108"/>
      <c r="B37" s="108"/>
      <c r="C37" s="108"/>
      <c r="D37" s="108"/>
      <c r="E37" s="109"/>
      <c r="F37" s="104"/>
      <c r="G37" s="104"/>
      <c r="H37" s="105"/>
      <c r="I37" s="100">
        <f t="shared" si="2"/>
        <v>0</v>
      </c>
      <c r="J37" s="101">
        <f t="shared" si="3"/>
        <v>0</v>
      </c>
    </row>
    <row r="38" spans="1:10" hidden="1" x14ac:dyDescent="0.35">
      <c r="A38" s="108"/>
      <c r="B38" s="108"/>
      <c r="C38" s="108"/>
      <c r="D38" s="108"/>
      <c r="E38" s="109"/>
      <c r="F38" s="104"/>
      <c r="G38" s="104"/>
      <c r="H38" s="105"/>
      <c r="I38" s="100">
        <f t="shared" si="2"/>
        <v>0</v>
      </c>
      <c r="J38" s="101">
        <f t="shared" si="3"/>
        <v>0</v>
      </c>
    </row>
    <row r="39" spans="1:10" hidden="1" x14ac:dyDescent="0.35">
      <c r="A39" s="108"/>
      <c r="B39" s="108"/>
      <c r="C39" s="108"/>
      <c r="D39" s="108"/>
      <c r="E39" s="109"/>
      <c r="F39" s="104"/>
      <c r="G39" s="104"/>
      <c r="H39" s="105"/>
      <c r="I39" s="100">
        <f t="shared" si="2"/>
        <v>0</v>
      </c>
      <c r="J39" s="101">
        <f t="shared" si="3"/>
        <v>0</v>
      </c>
    </row>
    <row r="40" spans="1:10" hidden="1" x14ac:dyDescent="0.35">
      <c r="A40" s="108"/>
      <c r="B40" s="108"/>
      <c r="C40" s="108"/>
      <c r="D40" s="108"/>
      <c r="E40" s="109"/>
      <c r="F40" s="104"/>
      <c r="G40" s="104"/>
      <c r="H40" s="105"/>
      <c r="I40" s="100">
        <f t="shared" si="2"/>
        <v>0</v>
      </c>
      <c r="J40" s="101">
        <f t="shared" si="3"/>
        <v>0</v>
      </c>
    </row>
    <row r="41" spans="1:10" hidden="1" x14ac:dyDescent="0.35">
      <c r="A41" s="110"/>
      <c r="B41" s="110"/>
      <c r="C41" s="110"/>
      <c r="D41" s="110"/>
      <c r="E41" s="110"/>
      <c r="F41" s="110"/>
      <c r="G41" s="104"/>
      <c r="H41" s="90"/>
      <c r="I41" s="100">
        <f t="shared" si="2"/>
        <v>0</v>
      </c>
      <c r="J41" s="101">
        <f t="shared" si="3"/>
        <v>0</v>
      </c>
    </row>
    <row r="42" spans="1:10" hidden="1" x14ac:dyDescent="0.35">
      <c r="A42" s="110"/>
      <c r="B42" s="110"/>
      <c r="C42" s="110"/>
      <c r="D42" s="110"/>
      <c r="E42" s="110"/>
      <c r="F42" s="110"/>
      <c r="G42" s="104"/>
      <c r="H42" s="104"/>
      <c r="I42" s="100">
        <f t="shared" si="2"/>
        <v>0</v>
      </c>
      <c r="J42" s="101">
        <f t="shared" si="3"/>
        <v>0</v>
      </c>
    </row>
    <row r="43" spans="1:10" hidden="1" x14ac:dyDescent="0.35">
      <c r="A43" s="110"/>
      <c r="B43" s="110"/>
      <c r="C43" s="110"/>
      <c r="D43" s="110"/>
      <c r="I43" s="100">
        <f t="shared" si="2"/>
        <v>0</v>
      </c>
      <c r="J43" s="101">
        <f t="shared" si="3"/>
        <v>0</v>
      </c>
    </row>
    <row r="44" spans="1:10" hidden="1" x14ac:dyDescent="0.35">
      <c r="A44" s="110"/>
      <c r="B44" s="110"/>
      <c r="C44" s="110"/>
      <c r="D44" s="110"/>
      <c r="E44" s="111"/>
      <c r="F44" s="90"/>
      <c r="G44" s="90"/>
      <c r="H44" s="90"/>
      <c r="I44" s="100">
        <f t="shared" si="2"/>
        <v>0</v>
      </c>
      <c r="J44" s="101">
        <f t="shared" si="3"/>
        <v>0</v>
      </c>
    </row>
    <row r="45" spans="1:10" hidden="1" x14ac:dyDescent="0.35">
      <c r="A45" s="110"/>
      <c r="B45" s="110"/>
      <c r="C45" s="110"/>
      <c r="D45" s="110"/>
      <c r="E45" s="112"/>
      <c r="F45" s="112"/>
      <c r="G45" s="93"/>
      <c r="H45" s="93"/>
      <c r="I45" s="100">
        <f t="shared" si="2"/>
        <v>0</v>
      </c>
      <c r="J45" s="101">
        <f t="shared" si="3"/>
        <v>0</v>
      </c>
    </row>
    <row r="46" spans="1:10" hidden="1" x14ac:dyDescent="0.35">
      <c r="A46" s="110"/>
      <c r="B46" s="110"/>
      <c r="C46" s="110"/>
      <c r="D46" s="110"/>
      <c r="E46" s="112"/>
      <c r="F46" s="112"/>
      <c r="G46" s="93"/>
      <c r="H46" s="93"/>
      <c r="I46" s="100">
        <f t="shared" si="2"/>
        <v>0</v>
      </c>
      <c r="J46" s="101">
        <f t="shared" si="3"/>
        <v>0</v>
      </c>
    </row>
    <row r="47" spans="1:10" hidden="1" x14ac:dyDescent="0.35">
      <c r="A47" s="110"/>
      <c r="B47" s="110"/>
      <c r="C47" s="110"/>
      <c r="D47" s="110"/>
      <c r="E47" s="112"/>
      <c r="F47" s="112"/>
      <c r="G47" s="93"/>
      <c r="H47" s="93"/>
      <c r="I47" s="100">
        <f t="shared" si="2"/>
        <v>0</v>
      </c>
      <c r="J47" s="101">
        <f t="shared" si="3"/>
        <v>0</v>
      </c>
    </row>
    <row r="48" spans="1:10" hidden="1" x14ac:dyDescent="0.35">
      <c r="A48" s="110"/>
      <c r="B48" s="110"/>
      <c r="C48" s="110"/>
      <c r="D48" s="110"/>
      <c r="E48" s="112"/>
      <c r="F48" s="112"/>
      <c r="G48" s="93"/>
      <c r="H48" s="93"/>
      <c r="I48" s="100">
        <f t="shared" si="2"/>
        <v>0</v>
      </c>
      <c r="J48" s="101">
        <f t="shared" si="3"/>
        <v>0</v>
      </c>
    </row>
    <row r="49" spans="1:10" hidden="1" x14ac:dyDescent="0.35">
      <c r="A49" s="110"/>
      <c r="B49" s="110"/>
      <c r="C49" s="110"/>
      <c r="D49" s="110"/>
      <c r="E49" s="112"/>
      <c r="F49" s="112"/>
      <c r="G49" s="93"/>
      <c r="H49" s="93"/>
      <c r="I49" s="100">
        <f t="shared" si="2"/>
        <v>0</v>
      </c>
      <c r="J49" s="101">
        <f t="shared" si="3"/>
        <v>0</v>
      </c>
    </row>
    <row r="50" spans="1:10" hidden="1" x14ac:dyDescent="0.35">
      <c r="A50" s="110"/>
      <c r="B50" s="110"/>
      <c r="C50" s="110"/>
      <c r="D50" s="110"/>
      <c r="E50" s="112"/>
      <c r="F50" s="112"/>
      <c r="G50" s="93"/>
      <c r="H50" s="93"/>
      <c r="I50" s="100">
        <f t="shared" si="2"/>
        <v>0</v>
      </c>
      <c r="J50" s="101">
        <f t="shared" si="3"/>
        <v>0</v>
      </c>
    </row>
    <row r="51" spans="1:10" hidden="1" x14ac:dyDescent="0.25">
      <c r="B51" s="83"/>
      <c r="C51" s="83"/>
      <c r="D51" s="83"/>
      <c r="E51" s="85"/>
      <c r="F51" s="85"/>
      <c r="G51" s="113"/>
      <c r="H51" s="113"/>
      <c r="I51" s="100">
        <f t="shared" si="2"/>
        <v>0</v>
      </c>
      <c r="J51" s="101">
        <f t="shared" si="3"/>
        <v>0</v>
      </c>
    </row>
    <row r="52" spans="1:10" hidden="1" x14ac:dyDescent="0.25">
      <c r="B52" s="83"/>
      <c r="C52" s="83"/>
      <c r="D52" s="83"/>
      <c r="E52" s="85"/>
      <c r="F52" s="85"/>
      <c r="G52" s="113"/>
      <c r="H52" s="113"/>
      <c r="I52" s="100">
        <f t="shared" si="2"/>
        <v>0</v>
      </c>
      <c r="J52" s="101">
        <f t="shared" si="3"/>
        <v>0</v>
      </c>
    </row>
    <row r="53" spans="1:10" hidden="1" x14ac:dyDescent="0.25">
      <c r="B53" s="83"/>
      <c r="C53" s="83"/>
      <c r="D53" s="83"/>
      <c r="E53" s="85"/>
      <c r="F53" s="85"/>
      <c r="G53" s="113"/>
      <c r="H53" s="113"/>
      <c r="I53" s="100">
        <f t="shared" si="2"/>
        <v>0</v>
      </c>
      <c r="J53" s="101">
        <f t="shared" si="3"/>
        <v>0</v>
      </c>
    </row>
    <row r="54" spans="1:10" hidden="1" x14ac:dyDescent="0.25">
      <c r="B54" s="83"/>
      <c r="C54" s="83"/>
      <c r="D54" s="83"/>
      <c r="E54" s="85"/>
      <c r="F54" s="85"/>
      <c r="G54" s="113"/>
      <c r="H54" s="113"/>
      <c r="I54" s="100">
        <f t="shared" si="2"/>
        <v>0</v>
      </c>
      <c r="J54" s="101">
        <f t="shared" si="3"/>
        <v>0</v>
      </c>
    </row>
    <row r="55" spans="1:10" hidden="1" x14ac:dyDescent="0.25">
      <c r="B55" s="83"/>
      <c r="C55" s="83"/>
      <c r="D55" s="83"/>
      <c r="E55" s="85"/>
      <c r="F55" s="85"/>
      <c r="G55" s="113"/>
      <c r="H55" s="113"/>
      <c r="I55" s="100">
        <f t="shared" si="2"/>
        <v>0</v>
      </c>
      <c r="J55" s="101">
        <f t="shared" si="3"/>
        <v>0</v>
      </c>
    </row>
    <row r="56" spans="1:10" hidden="1" x14ac:dyDescent="0.25">
      <c r="B56" s="83"/>
      <c r="C56" s="83"/>
      <c r="D56" s="83"/>
      <c r="E56" s="85"/>
      <c r="F56" s="85"/>
      <c r="G56" s="113"/>
      <c r="H56" s="113"/>
      <c r="I56" s="100">
        <f t="shared" si="2"/>
        <v>0</v>
      </c>
      <c r="J56" s="101">
        <f t="shared" si="3"/>
        <v>0</v>
      </c>
    </row>
    <row r="57" spans="1:10" hidden="1" x14ac:dyDescent="0.25">
      <c r="B57" s="83"/>
      <c r="C57" s="83"/>
      <c r="D57" s="83"/>
      <c r="E57" s="85"/>
      <c r="F57" s="85"/>
      <c r="G57" s="113"/>
      <c r="H57" s="113"/>
      <c r="I57" s="100">
        <f t="shared" si="2"/>
        <v>0</v>
      </c>
      <c r="J57" s="101">
        <f t="shared" si="3"/>
        <v>0</v>
      </c>
    </row>
    <row r="58" spans="1:10" hidden="1" x14ac:dyDescent="0.25">
      <c r="B58" s="83"/>
      <c r="C58" s="83"/>
      <c r="D58" s="83"/>
      <c r="E58" s="85"/>
      <c r="F58" s="85"/>
      <c r="G58" s="113"/>
      <c r="H58" s="113"/>
      <c r="I58" s="100">
        <f t="shared" si="2"/>
        <v>0</v>
      </c>
      <c r="J58" s="101">
        <f t="shared" si="3"/>
        <v>0</v>
      </c>
    </row>
    <row r="59" spans="1:10" hidden="1" x14ac:dyDescent="0.25">
      <c r="B59" s="83"/>
      <c r="C59" s="83"/>
      <c r="D59" s="83"/>
      <c r="E59" s="85"/>
      <c r="F59" s="85"/>
      <c r="G59" s="113"/>
      <c r="H59" s="113"/>
      <c r="I59" s="100">
        <f t="shared" si="2"/>
        <v>0</v>
      </c>
      <c r="J59" s="101">
        <f t="shared" si="3"/>
        <v>0</v>
      </c>
    </row>
    <row r="60" spans="1:10" hidden="1" x14ac:dyDescent="0.25">
      <c r="B60" s="83"/>
      <c r="C60" s="83"/>
      <c r="D60" s="83"/>
      <c r="E60" s="85"/>
      <c r="F60" s="85"/>
      <c r="G60" s="113"/>
      <c r="H60" s="113"/>
      <c r="I60" s="100">
        <f t="shared" si="2"/>
        <v>0</v>
      </c>
      <c r="J60" s="101">
        <f t="shared" si="3"/>
        <v>0</v>
      </c>
    </row>
    <row r="61" spans="1:10" hidden="1" x14ac:dyDescent="0.25">
      <c r="B61" s="83"/>
      <c r="C61" s="83"/>
      <c r="D61" s="83"/>
      <c r="E61" s="85"/>
      <c r="F61" s="85"/>
      <c r="G61" s="113"/>
      <c r="H61" s="113"/>
      <c r="I61" s="100">
        <f t="shared" si="2"/>
        <v>0</v>
      </c>
      <c r="J61" s="101">
        <f t="shared" si="3"/>
        <v>0</v>
      </c>
    </row>
    <row r="62" spans="1:10" hidden="1" x14ac:dyDescent="0.25">
      <c r="B62" s="83"/>
      <c r="C62" s="83"/>
      <c r="D62" s="83"/>
      <c r="E62" s="85"/>
      <c r="F62" s="85"/>
      <c r="G62" s="113"/>
      <c r="H62" s="113"/>
      <c r="I62" s="100">
        <f t="shared" si="2"/>
        <v>0</v>
      </c>
      <c r="J62" s="101">
        <f t="shared" si="3"/>
        <v>0</v>
      </c>
    </row>
    <row r="63" spans="1:10" hidden="1" x14ac:dyDescent="0.25">
      <c r="B63" s="83"/>
      <c r="C63" s="83"/>
      <c r="D63" s="83"/>
      <c r="E63" s="85"/>
      <c r="F63" s="85"/>
      <c r="G63" s="113"/>
      <c r="H63" s="113"/>
      <c r="I63" s="100">
        <f t="shared" si="2"/>
        <v>0</v>
      </c>
      <c r="J63" s="101">
        <f t="shared" si="3"/>
        <v>0</v>
      </c>
    </row>
    <row r="64" spans="1:10" hidden="1" x14ac:dyDescent="0.25">
      <c r="B64" s="83"/>
      <c r="C64" s="83"/>
      <c r="D64" s="83"/>
      <c r="E64" s="85"/>
      <c r="F64" s="85"/>
      <c r="G64" s="113"/>
      <c r="H64" s="113"/>
      <c r="I64" s="100">
        <f t="shared" si="2"/>
        <v>0</v>
      </c>
      <c r="J64" s="101">
        <f t="shared" si="3"/>
        <v>0</v>
      </c>
    </row>
    <row r="65" spans="2:10" hidden="1" x14ac:dyDescent="0.25">
      <c r="B65" s="83"/>
      <c r="C65" s="83"/>
      <c r="D65" s="83"/>
      <c r="E65" s="85"/>
      <c r="F65" s="85"/>
      <c r="G65" s="113"/>
      <c r="H65" s="113"/>
      <c r="I65" s="100">
        <f t="shared" si="2"/>
        <v>0</v>
      </c>
      <c r="J65" s="101">
        <f t="shared" si="3"/>
        <v>0</v>
      </c>
    </row>
    <row r="66" spans="2:10" hidden="1" x14ac:dyDescent="0.25">
      <c r="B66" s="83"/>
      <c r="C66" s="83"/>
      <c r="D66" s="83"/>
      <c r="E66" s="85"/>
      <c r="F66" s="85"/>
      <c r="G66" s="113"/>
      <c r="H66" s="113"/>
      <c r="I66" s="100">
        <f t="shared" si="2"/>
        <v>0</v>
      </c>
      <c r="J66" s="101">
        <f t="shared" si="3"/>
        <v>0</v>
      </c>
    </row>
    <row r="67" spans="2:10" hidden="1" x14ac:dyDescent="0.25">
      <c r="B67" s="83"/>
      <c r="C67" s="83"/>
      <c r="D67" s="83"/>
      <c r="E67" s="85"/>
      <c r="F67" s="85"/>
      <c r="G67" s="113"/>
      <c r="H67" s="113"/>
      <c r="I67" s="100">
        <f t="shared" si="2"/>
        <v>0</v>
      </c>
      <c r="J67" s="101">
        <f t="shared" si="3"/>
        <v>0</v>
      </c>
    </row>
    <row r="68" spans="2:10" hidden="1" x14ac:dyDescent="0.25">
      <c r="I68" s="100">
        <f t="shared" si="2"/>
        <v>0</v>
      </c>
      <c r="J68" s="101">
        <f t="shared" si="3"/>
        <v>0</v>
      </c>
    </row>
    <row r="69" spans="2:10" hidden="1" x14ac:dyDescent="0.25">
      <c r="I69" s="100">
        <f t="shared" si="2"/>
        <v>0</v>
      </c>
      <c r="J69" s="101">
        <f t="shared" si="3"/>
        <v>0</v>
      </c>
    </row>
    <row r="70" spans="2:10" hidden="1" x14ac:dyDescent="0.25">
      <c r="I70" s="100">
        <f t="shared" si="2"/>
        <v>0</v>
      </c>
      <c r="J70" s="101">
        <f t="shared" si="3"/>
        <v>0</v>
      </c>
    </row>
    <row r="71" spans="2:10" hidden="1" x14ac:dyDescent="0.25">
      <c r="I71" s="100">
        <f t="shared" si="2"/>
        <v>0</v>
      </c>
      <c r="J71" s="101">
        <f t="shared" si="3"/>
        <v>0</v>
      </c>
    </row>
    <row r="72" spans="2:10" hidden="1" x14ac:dyDescent="0.25">
      <c r="I72" s="100">
        <f t="shared" si="2"/>
        <v>0</v>
      </c>
      <c r="J72" s="101">
        <f t="shared" si="3"/>
        <v>0</v>
      </c>
    </row>
    <row r="73" spans="2:10" hidden="1" x14ac:dyDescent="0.25">
      <c r="I73" s="100">
        <f t="shared" si="2"/>
        <v>0</v>
      </c>
      <c r="J73" s="101">
        <f t="shared" si="3"/>
        <v>0</v>
      </c>
    </row>
    <row r="74" spans="2:10" hidden="1" x14ac:dyDescent="0.25">
      <c r="I74" s="100">
        <f t="shared" si="2"/>
        <v>0</v>
      </c>
      <c r="J74" s="101">
        <f t="shared" si="3"/>
        <v>0</v>
      </c>
    </row>
    <row r="75" spans="2:10" hidden="1" x14ac:dyDescent="0.25">
      <c r="I75" s="100">
        <f t="shared" si="2"/>
        <v>0</v>
      </c>
      <c r="J75" s="101">
        <f t="shared" si="3"/>
        <v>0</v>
      </c>
    </row>
    <row r="76" spans="2:10" hidden="1" x14ac:dyDescent="0.25">
      <c r="I76" s="100">
        <f t="shared" si="2"/>
        <v>0</v>
      </c>
      <c r="J76" s="101">
        <f t="shared" si="3"/>
        <v>0</v>
      </c>
    </row>
    <row r="77" spans="2:10" hidden="1" x14ac:dyDescent="0.25">
      <c r="I77" s="100">
        <f t="shared" si="2"/>
        <v>0</v>
      </c>
      <c r="J77" s="101">
        <f t="shared" si="3"/>
        <v>0</v>
      </c>
    </row>
    <row r="78" spans="2:10" hidden="1" x14ac:dyDescent="0.25">
      <c r="I78" s="100">
        <f t="shared" si="2"/>
        <v>0</v>
      </c>
      <c r="J78" s="101">
        <f t="shared" si="3"/>
        <v>0</v>
      </c>
    </row>
    <row r="79" spans="2:10" hidden="1" x14ac:dyDescent="0.25">
      <c r="I79" s="100">
        <f t="shared" si="2"/>
        <v>0</v>
      </c>
      <c r="J79" s="101">
        <f t="shared" si="3"/>
        <v>0</v>
      </c>
    </row>
    <row r="80" spans="2:10" hidden="1" x14ac:dyDescent="0.25">
      <c r="I80" s="100">
        <f t="shared" si="2"/>
        <v>0</v>
      </c>
      <c r="J80" s="101">
        <f t="shared" si="3"/>
        <v>0</v>
      </c>
    </row>
    <row r="81" spans="9:10" hidden="1" x14ac:dyDescent="0.25">
      <c r="I81" s="100">
        <f t="shared" si="2"/>
        <v>0</v>
      </c>
      <c r="J81" s="101">
        <f t="shared" si="3"/>
        <v>0</v>
      </c>
    </row>
    <row r="82" spans="9:10" hidden="1" x14ac:dyDescent="0.25">
      <c r="I82" s="100">
        <f t="shared" si="2"/>
        <v>0</v>
      </c>
      <c r="J82" s="101">
        <f t="shared" si="3"/>
        <v>0</v>
      </c>
    </row>
    <row r="83" spans="9:10" hidden="1" x14ac:dyDescent="0.25">
      <c r="I83" s="100">
        <f t="shared" si="2"/>
        <v>0</v>
      </c>
      <c r="J83" s="101">
        <f t="shared" si="3"/>
        <v>0</v>
      </c>
    </row>
    <row r="84" spans="9:10" hidden="1" x14ac:dyDescent="0.25">
      <c r="I84" s="100">
        <f t="shared" si="2"/>
        <v>0</v>
      </c>
      <c r="J84" s="101">
        <f t="shared" si="3"/>
        <v>0</v>
      </c>
    </row>
    <row r="85" spans="9:10" hidden="1" x14ac:dyDescent="0.25">
      <c r="I85" s="100">
        <f t="shared" si="2"/>
        <v>0</v>
      </c>
      <c r="J85" s="101">
        <f t="shared" si="3"/>
        <v>0</v>
      </c>
    </row>
    <row r="86" spans="9:10" hidden="1" x14ac:dyDescent="0.25">
      <c r="I86" s="100">
        <f t="shared" si="2"/>
        <v>0</v>
      </c>
      <c r="J86" s="101">
        <f t="shared" si="3"/>
        <v>0</v>
      </c>
    </row>
    <row r="87" spans="9:10" hidden="1" x14ac:dyDescent="0.25">
      <c r="I87" s="100">
        <f t="shared" si="2"/>
        <v>0</v>
      </c>
      <c r="J87" s="101">
        <f t="shared" si="3"/>
        <v>0</v>
      </c>
    </row>
    <row r="88" spans="9:10" hidden="1" x14ac:dyDescent="0.25">
      <c r="I88" s="100">
        <f t="shared" si="2"/>
        <v>0</v>
      </c>
      <c r="J88" s="101">
        <f t="shared" si="3"/>
        <v>0</v>
      </c>
    </row>
    <row r="89" spans="9:10" hidden="1" x14ac:dyDescent="0.25">
      <c r="I89" s="100">
        <f t="shared" si="2"/>
        <v>0</v>
      </c>
      <c r="J89" s="101">
        <f t="shared" si="3"/>
        <v>0</v>
      </c>
    </row>
    <row r="90" spans="9:10" hidden="1" x14ac:dyDescent="0.25">
      <c r="I90" s="100">
        <f t="shared" si="2"/>
        <v>0</v>
      </c>
      <c r="J90" s="101">
        <f t="shared" si="3"/>
        <v>0</v>
      </c>
    </row>
    <row r="91" spans="9:10" hidden="1" x14ac:dyDescent="0.25">
      <c r="I91" s="100">
        <f t="shared" ref="I91:I104" si="4">IF(ISNA(VLOOKUP(B91,BudgetList,8,FALSE) = TRUE),0,VLOOKUP(B91,BudgetList,8,FALSE))</f>
        <v>0</v>
      </c>
      <c r="J91" s="101">
        <f t="shared" ref="J91:J104" si="5">IF(ISNA(VLOOKUP(B91,BudgetList,8,FALSE) = TRUE),0,E91-I91)</f>
        <v>0</v>
      </c>
    </row>
    <row r="92" spans="9:10" hidden="1" x14ac:dyDescent="0.25">
      <c r="I92" s="100">
        <f t="shared" si="4"/>
        <v>0</v>
      </c>
      <c r="J92" s="101">
        <f t="shared" si="5"/>
        <v>0</v>
      </c>
    </row>
    <row r="93" spans="9:10" hidden="1" x14ac:dyDescent="0.25">
      <c r="I93" s="100">
        <f t="shared" si="4"/>
        <v>0</v>
      </c>
      <c r="J93" s="101">
        <f t="shared" si="5"/>
        <v>0</v>
      </c>
    </row>
    <row r="94" spans="9:10" hidden="1" x14ac:dyDescent="0.25">
      <c r="I94" s="100">
        <f t="shared" si="4"/>
        <v>0</v>
      </c>
      <c r="J94" s="101">
        <f t="shared" si="5"/>
        <v>0</v>
      </c>
    </row>
    <row r="95" spans="9:10" hidden="1" x14ac:dyDescent="0.25">
      <c r="I95" s="100">
        <f t="shared" si="4"/>
        <v>0</v>
      </c>
      <c r="J95" s="101">
        <f t="shared" si="5"/>
        <v>0</v>
      </c>
    </row>
    <row r="96" spans="9:10" hidden="1" x14ac:dyDescent="0.25">
      <c r="I96" s="100">
        <f t="shared" si="4"/>
        <v>0</v>
      </c>
      <c r="J96" s="101">
        <f t="shared" si="5"/>
        <v>0</v>
      </c>
    </row>
    <row r="97" spans="1:10" hidden="1" x14ac:dyDescent="0.25">
      <c r="I97" s="100">
        <f t="shared" si="4"/>
        <v>0</v>
      </c>
      <c r="J97" s="101">
        <f t="shared" si="5"/>
        <v>0</v>
      </c>
    </row>
    <row r="98" spans="1:10" hidden="1" x14ac:dyDescent="0.25">
      <c r="I98" s="100">
        <f t="shared" si="4"/>
        <v>0</v>
      </c>
      <c r="J98" s="101">
        <f t="shared" si="5"/>
        <v>0</v>
      </c>
    </row>
    <row r="99" spans="1:10" hidden="1" x14ac:dyDescent="0.25">
      <c r="I99" s="100">
        <f t="shared" si="4"/>
        <v>0</v>
      </c>
      <c r="J99" s="101">
        <f t="shared" si="5"/>
        <v>0</v>
      </c>
    </row>
    <row r="100" spans="1:10" hidden="1" x14ac:dyDescent="0.25">
      <c r="I100" s="100">
        <f t="shared" si="4"/>
        <v>0</v>
      </c>
      <c r="J100" s="101">
        <f t="shared" si="5"/>
        <v>0</v>
      </c>
    </row>
    <row r="101" spans="1:10" hidden="1" x14ac:dyDescent="0.25">
      <c r="I101" s="100">
        <f t="shared" si="4"/>
        <v>0</v>
      </c>
      <c r="J101" s="101">
        <f t="shared" si="5"/>
        <v>0</v>
      </c>
    </row>
    <row r="102" spans="1:10" hidden="1" x14ac:dyDescent="0.25">
      <c r="I102" s="100">
        <f t="shared" si="4"/>
        <v>0</v>
      </c>
      <c r="J102" s="101">
        <f t="shared" si="5"/>
        <v>0</v>
      </c>
    </row>
    <row r="103" spans="1:10" hidden="1" x14ac:dyDescent="0.25">
      <c r="I103" s="100">
        <f t="shared" si="4"/>
        <v>0</v>
      </c>
      <c r="J103" s="101">
        <f t="shared" si="5"/>
        <v>0</v>
      </c>
    </row>
    <row r="104" spans="1:10" hidden="1" x14ac:dyDescent="0.25">
      <c r="I104" s="100">
        <f t="shared" si="4"/>
        <v>0</v>
      </c>
      <c r="J104" s="101">
        <f t="shared" si="5"/>
        <v>0</v>
      </c>
    </row>
    <row r="105" spans="1:10" hidden="1" x14ac:dyDescent="0.25">
      <c r="A105" s="407"/>
      <c r="B105" s="408"/>
      <c r="C105" s="408"/>
      <c r="J105" s="100">
        <f>IF(ISNA(VLOOKUP(A105,BudgetList,8,FALSE) = TRUE),0,I105-C105)</f>
        <v>0</v>
      </c>
    </row>
    <row r="106" spans="1:10" hidden="1" x14ac:dyDescent="0.25"/>
  </sheetData>
  <autoFilter ref="I6:J105"/>
  <mergeCells count="2">
    <mergeCell ref="A105:C105"/>
    <mergeCell ref="A4:J4"/>
  </mergeCells>
  <pageMargins left="0.70866141732283472" right="0.70866141732283472" top="0.74803149606299213" bottom="0.74803149606299213" header="0.31496062992125984" footer="0.31496062992125984"/>
  <pageSetup paperSize="9" orientation="landscape" r:id="rId2"/>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30</vt:i4>
      </vt:variant>
    </vt:vector>
  </HeadingPairs>
  <TitlesOfParts>
    <vt:vector size="48" baseType="lpstr">
      <vt:lpstr>1. Front sheet</vt:lpstr>
      <vt:lpstr>2. Certificates</vt:lpstr>
      <vt:lpstr>3. Synopsis</vt:lpstr>
      <vt:lpstr>4. Chronology</vt:lpstr>
      <vt:lpstr>5. Legal Team, Rates, Csl's SF</vt:lpstr>
      <vt:lpstr>6. Funding &amp; Parts Table</vt:lpstr>
      <vt:lpstr>7. Summary - Main</vt:lpstr>
      <vt:lpstr>8. Budget</vt:lpstr>
      <vt:lpstr>9. Summary - Budget v Bill</vt:lpstr>
      <vt:lpstr>10. Summary - Base Costs </vt:lpstr>
      <vt:lpstr>11. Summary - Funding &amp; Parts </vt:lpstr>
      <vt:lpstr>12. Summarily Assessed Costs</vt:lpstr>
      <vt:lpstr>13. Bill Detail</vt:lpstr>
      <vt:lpstr>14. Bill Detail (Print Version)</vt:lpstr>
      <vt:lpstr>15. RefData-ActivityCodes</vt:lpstr>
      <vt:lpstr>16. RefData-JCodes</vt:lpstr>
      <vt:lpstr>17. RefData-ExpenseCodes</vt:lpstr>
      <vt:lpstr>18RefData-Prec-H-BudgetHeadings</vt:lpstr>
      <vt:lpstr>ActivityCodeList</vt:lpstr>
      <vt:lpstr>BasePC</vt:lpstr>
      <vt:lpstr>BillDetTable1</vt:lpstr>
      <vt:lpstr>BudgetList</vt:lpstr>
      <vt:lpstr>CounselBaseFees</vt:lpstr>
      <vt:lpstr>CounselSAC</vt:lpstr>
      <vt:lpstr>CounselSACSF</vt:lpstr>
      <vt:lpstr>ExpensCodes</vt:lpstr>
      <vt:lpstr>ExpenseCodeList</vt:lpstr>
      <vt:lpstr>FundingList</vt:lpstr>
      <vt:lpstr>JCodeList</vt:lpstr>
      <vt:lpstr>LTMList</vt:lpstr>
      <vt:lpstr>PartID</vt:lpstr>
      <vt:lpstr>PhaseList</vt:lpstr>
      <vt:lpstr>phasenos</vt:lpstr>
      <vt:lpstr>PrecHheading1</vt:lpstr>
      <vt:lpstr>'1. Front sheet'!Print_Area</vt:lpstr>
      <vt:lpstr>'10. Summary - Base Costs '!Print_Area</vt:lpstr>
      <vt:lpstr>'14. Bill Detail (Print Version)'!Print_Area</vt:lpstr>
      <vt:lpstr>'3. Synopsis'!Print_Area</vt:lpstr>
      <vt:lpstr>'5. Legal Team, Rates, Csl''s SF'!Print_Area</vt:lpstr>
      <vt:lpstr>'9. Summary - Budget v Bill'!Print_Area</vt:lpstr>
      <vt:lpstr>'10. Summary - Base Costs '!Print_Titles</vt:lpstr>
      <vt:lpstr>'14. Bill Detail (Print Version)'!Print_Titles</vt:lpstr>
      <vt:lpstr>'5. Legal Team, Rates, Csl''s SF'!Print_Titles</vt:lpstr>
      <vt:lpstr>'10. Summary - Base Costs '!ProfitCosts</vt:lpstr>
      <vt:lpstr>ProfitCosts</vt:lpstr>
      <vt:lpstr>SolSAC</vt:lpstr>
      <vt:lpstr>SolSACSF</vt:lpstr>
      <vt:lpstr>tasknos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Wonnacott</dc:creator>
  <cp:lastModifiedBy>kevin wonnacott</cp:lastModifiedBy>
  <cp:lastPrinted>2015-07-29T19:34:18Z</cp:lastPrinted>
  <dcterms:created xsi:type="dcterms:W3CDTF">2012-06-27T20:37:24Z</dcterms:created>
  <dcterms:modified xsi:type="dcterms:W3CDTF">2015-07-30T07:23:25Z</dcterms:modified>
</cp:coreProperties>
</file>